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ina\Downloads\"/>
    </mc:Choice>
  </mc:AlternateContent>
  <bookViews>
    <workbookView xWindow="0" yWindow="0" windowWidth="22560" windowHeight="9270"/>
  </bookViews>
  <sheets>
    <sheet name="Сводная 1" sheetId="1" r:id="rId1"/>
  </sheets>
  <calcPr calcId="152511"/>
</workbook>
</file>

<file path=xl/calcChain.xml><?xml version="1.0" encoding="utf-8"?>
<calcChain xmlns="http://schemas.openxmlformats.org/spreadsheetml/2006/main">
  <c r="CO13" i="1" l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FH13" i="1"/>
  <c r="FJ13" i="1"/>
  <c r="FI13" i="1"/>
  <c r="FK13" i="1"/>
  <c r="FH14" i="1"/>
  <c r="FI14" i="1"/>
  <c r="FK14" i="1"/>
  <c r="FH15" i="1"/>
  <c r="FI15" i="1"/>
  <c r="FK15" i="1"/>
  <c r="FH16" i="1"/>
  <c r="FI16" i="1"/>
  <c r="FK16" i="1"/>
  <c r="FH17" i="1"/>
  <c r="FI17" i="1"/>
  <c r="FJ17" i="1"/>
  <c r="FK17" i="1"/>
  <c r="FH18" i="1"/>
  <c r="FI18" i="1"/>
  <c r="FK18" i="1"/>
  <c r="FH19" i="1"/>
  <c r="FI19" i="1"/>
  <c r="FK19" i="1"/>
  <c r="FH20" i="1"/>
  <c r="FI20" i="1"/>
  <c r="FK20" i="1"/>
  <c r="FH21" i="1"/>
  <c r="FJ21" i="1"/>
  <c r="FI21" i="1"/>
  <c r="FK21" i="1"/>
  <c r="FH22" i="1"/>
  <c r="FJ22" i="1"/>
  <c r="FI22" i="1"/>
  <c r="FK22" i="1"/>
  <c r="FH23" i="1"/>
  <c r="FI23" i="1"/>
  <c r="FK23" i="1"/>
  <c r="FH24" i="1"/>
  <c r="FI24" i="1"/>
  <c r="FK24" i="1"/>
  <c r="FH25" i="1"/>
  <c r="FI25" i="1"/>
  <c r="FJ25" i="1"/>
  <c r="FK25" i="1"/>
  <c r="FH26" i="1"/>
  <c r="FI26" i="1"/>
  <c r="FK26" i="1"/>
  <c r="FH27" i="1"/>
  <c r="FI27" i="1"/>
  <c r="FK27" i="1"/>
  <c r="FH28" i="1"/>
  <c r="FI28" i="1"/>
  <c r="FK28" i="1"/>
  <c r="FH29" i="1"/>
  <c r="FJ29" i="1"/>
  <c r="FI29" i="1"/>
  <c r="FK29" i="1"/>
  <c r="FH30" i="1"/>
  <c r="FI30" i="1"/>
  <c r="FK30" i="1"/>
  <c r="FH31" i="1"/>
  <c r="FI31" i="1"/>
  <c r="FK31" i="1"/>
  <c r="FH32" i="1"/>
  <c r="FI32" i="1"/>
  <c r="FK32" i="1"/>
  <c r="FH33" i="1"/>
  <c r="FI33" i="1"/>
  <c r="FJ33" i="1"/>
  <c r="FK33" i="1"/>
  <c r="FH34" i="1"/>
  <c r="FI34" i="1"/>
  <c r="FK34" i="1"/>
  <c r="FH35" i="1"/>
  <c r="FI35" i="1"/>
  <c r="FK35" i="1"/>
  <c r="FH36" i="1"/>
  <c r="FI36" i="1"/>
  <c r="FK36" i="1"/>
  <c r="FH37" i="1"/>
  <c r="FJ37" i="1"/>
  <c r="FI37" i="1"/>
  <c r="FK37" i="1"/>
  <c r="FH38" i="1"/>
  <c r="FJ38" i="1"/>
  <c r="FI38" i="1"/>
  <c r="FK38" i="1"/>
  <c r="FH39" i="1"/>
  <c r="FI39" i="1"/>
  <c r="FK39" i="1"/>
  <c r="FH40" i="1"/>
  <c r="FI40" i="1"/>
  <c r="FK40" i="1"/>
  <c r="FH41" i="1"/>
  <c r="FI41" i="1"/>
  <c r="FJ41" i="1"/>
  <c r="FK41" i="1"/>
  <c r="FK12" i="1"/>
  <c r="FI12" i="1"/>
  <c r="FH12" i="1"/>
  <c r="FH42" i="1"/>
  <c r="FB13" i="1"/>
  <c r="FC13" i="1"/>
  <c r="FB14" i="1"/>
  <c r="FC14" i="1"/>
  <c r="FB15" i="1"/>
  <c r="FC15" i="1"/>
  <c r="FB16" i="1"/>
  <c r="FC16" i="1"/>
  <c r="FB17" i="1"/>
  <c r="FC17" i="1"/>
  <c r="FB18" i="1"/>
  <c r="FJ18" i="1"/>
  <c r="FC18" i="1"/>
  <c r="FB19" i="1"/>
  <c r="FC19" i="1"/>
  <c r="FB20" i="1"/>
  <c r="FC20" i="1"/>
  <c r="FB21" i="1"/>
  <c r="FC21" i="1"/>
  <c r="FB22" i="1"/>
  <c r="FC22" i="1"/>
  <c r="FB23" i="1"/>
  <c r="FC23" i="1"/>
  <c r="FB24" i="1"/>
  <c r="FC24" i="1"/>
  <c r="FB25" i="1"/>
  <c r="FC25" i="1"/>
  <c r="FB26" i="1"/>
  <c r="FJ26" i="1"/>
  <c r="FC26" i="1"/>
  <c r="FB27" i="1"/>
  <c r="FC27" i="1"/>
  <c r="FB28" i="1"/>
  <c r="FC28" i="1"/>
  <c r="FB29" i="1"/>
  <c r="FC29" i="1"/>
  <c r="FB30" i="1"/>
  <c r="FC30" i="1"/>
  <c r="FB31" i="1"/>
  <c r="FC31" i="1"/>
  <c r="FB32" i="1"/>
  <c r="FC32" i="1"/>
  <c r="FB33" i="1"/>
  <c r="FC33" i="1"/>
  <c r="FB34" i="1"/>
  <c r="FJ34" i="1"/>
  <c r="FC34" i="1"/>
  <c r="FB35" i="1"/>
  <c r="FC35" i="1"/>
  <c r="FB36" i="1"/>
  <c r="FC36" i="1"/>
  <c r="FB37" i="1"/>
  <c r="FC37" i="1"/>
  <c r="FB38" i="1"/>
  <c r="FC38" i="1"/>
  <c r="FB39" i="1"/>
  <c r="FC39" i="1"/>
  <c r="FB40" i="1"/>
  <c r="FC40" i="1"/>
  <c r="FB41" i="1"/>
  <c r="FC41" i="1"/>
  <c r="FB12" i="1"/>
  <c r="FB42" i="1"/>
  <c r="FC12" i="1"/>
  <c r="FC42" i="1"/>
  <c r="EV13" i="1"/>
  <c r="EW13" i="1"/>
  <c r="EV14" i="1"/>
  <c r="FJ14" i="1"/>
  <c r="EW14" i="1"/>
  <c r="EV15" i="1"/>
  <c r="FJ15" i="1"/>
  <c r="EW15" i="1"/>
  <c r="EV16" i="1"/>
  <c r="FJ16" i="1"/>
  <c r="EW16" i="1"/>
  <c r="EV17" i="1"/>
  <c r="EW17" i="1"/>
  <c r="EV18" i="1"/>
  <c r="EW18" i="1"/>
  <c r="EV19" i="1"/>
  <c r="FJ19" i="1"/>
  <c r="EW19" i="1"/>
  <c r="EV20" i="1"/>
  <c r="FJ20" i="1"/>
  <c r="EW20" i="1"/>
  <c r="EV21" i="1"/>
  <c r="EW21" i="1"/>
  <c r="EV22" i="1"/>
  <c r="EW22" i="1"/>
  <c r="EV23" i="1"/>
  <c r="FJ23" i="1"/>
  <c r="EW23" i="1"/>
  <c r="EV24" i="1"/>
  <c r="FJ24" i="1"/>
  <c r="EW24" i="1"/>
  <c r="EV25" i="1"/>
  <c r="EW25" i="1"/>
  <c r="EV26" i="1"/>
  <c r="EW26" i="1"/>
  <c r="EV27" i="1"/>
  <c r="FJ27" i="1"/>
  <c r="EW27" i="1"/>
  <c r="EV28" i="1"/>
  <c r="FJ28" i="1"/>
  <c r="EW28" i="1"/>
  <c r="EV29" i="1"/>
  <c r="EW29" i="1"/>
  <c r="EV30" i="1"/>
  <c r="FJ30" i="1"/>
  <c r="EW30" i="1"/>
  <c r="EV31" i="1"/>
  <c r="FJ31" i="1"/>
  <c r="EW31" i="1"/>
  <c r="EV32" i="1"/>
  <c r="FJ32" i="1"/>
  <c r="EW32" i="1"/>
  <c r="EV33" i="1"/>
  <c r="EW33" i="1"/>
  <c r="EV34" i="1"/>
  <c r="EW34" i="1"/>
  <c r="EV35" i="1"/>
  <c r="FJ35" i="1"/>
  <c r="EW35" i="1"/>
  <c r="EV36" i="1"/>
  <c r="FJ36" i="1"/>
  <c r="EW36" i="1"/>
  <c r="EV37" i="1"/>
  <c r="EW37" i="1"/>
  <c r="EV38" i="1"/>
  <c r="EW38" i="1"/>
  <c r="EV39" i="1"/>
  <c r="FJ39" i="1"/>
  <c r="EW39" i="1"/>
  <c r="EV40" i="1"/>
  <c r="FJ40" i="1"/>
  <c r="EW40" i="1"/>
  <c r="EV41" i="1"/>
  <c r="EW41" i="1"/>
  <c r="EV12" i="1"/>
  <c r="EW12" i="1"/>
  <c r="EN13" i="1"/>
  <c r="EO13" i="1"/>
  <c r="EQ13" i="1"/>
  <c r="EN14" i="1"/>
  <c r="EO14" i="1"/>
  <c r="EQ14" i="1"/>
  <c r="EN15" i="1"/>
  <c r="EO15" i="1"/>
  <c r="EQ15" i="1"/>
  <c r="EN16" i="1"/>
  <c r="EO16" i="1"/>
  <c r="EQ16" i="1"/>
  <c r="EN17" i="1"/>
  <c r="EO17" i="1"/>
  <c r="EQ17" i="1"/>
  <c r="EN18" i="1"/>
  <c r="EO18" i="1"/>
  <c r="EQ18" i="1"/>
  <c r="EN19" i="1"/>
  <c r="EO19" i="1"/>
  <c r="EP19" i="1"/>
  <c r="EQ19" i="1"/>
  <c r="EN20" i="1"/>
  <c r="EO20" i="1"/>
  <c r="EP20" i="1"/>
  <c r="EQ20" i="1"/>
  <c r="EN21" i="1"/>
  <c r="EO21" i="1"/>
  <c r="EQ21" i="1"/>
  <c r="EN22" i="1"/>
  <c r="EO22" i="1"/>
  <c r="EP22" i="1"/>
  <c r="EQ22" i="1"/>
  <c r="EN23" i="1"/>
  <c r="EO23" i="1"/>
  <c r="EP23" i="1"/>
  <c r="EQ23" i="1"/>
  <c r="EN24" i="1"/>
  <c r="EO24" i="1"/>
  <c r="EQ24" i="1"/>
  <c r="EN25" i="1"/>
  <c r="EO25" i="1"/>
  <c r="EQ25" i="1"/>
  <c r="EN26" i="1"/>
  <c r="EO26" i="1"/>
  <c r="EQ26" i="1"/>
  <c r="EN27" i="1"/>
  <c r="EO27" i="1"/>
  <c r="EQ27" i="1"/>
  <c r="EN28" i="1"/>
  <c r="EO28" i="1"/>
  <c r="EQ28" i="1"/>
  <c r="EN29" i="1"/>
  <c r="EP29" i="1"/>
  <c r="EO29" i="1"/>
  <c r="EQ29" i="1"/>
  <c r="EN30" i="1"/>
  <c r="EO30" i="1"/>
  <c r="EQ30" i="1"/>
  <c r="EN31" i="1"/>
  <c r="EO31" i="1"/>
  <c r="EQ31" i="1"/>
  <c r="EN32" i="1"/>
  <c r="EO32" i="1"/>
  <c r="EQ32" i="1"/>
  <c r="EN33" i="1"/>
  <c r="EO33" i="1"/>
  <c r="EQ33" i="1"/>
  <c r="EN34" i="1"/>
  <c r="EO34" i="1"/>
  <c r="EQ34" i="1"/>
  <c r="EN35" i="1"/>
  <c r="EO35" i="1"/>
  <c r="EP35" i="1"/>
  <c r="EQ35" i="1"/>
  <c r="EN36" i="1"/>
  <c r="EO36" i="1"/>
  <c r="EP36" i="1"/>
  <c r="EQ36" i="1"/>
  <c r="EN37" i="1"/>
  <c r="EO37" i="1"/>
  <c r="EQ37" i="1"/>
  <c r="EN38" i="1"/>
  <c r="EO38" i="1"/>
  <c r="EP38" i="1"/>
  <c r="EQ38" i="1"/>
  <c r="EN39" i="1"/>
  <c r="EO39" i="1"/>
  <c r="EP39" i="1"/>
  <c r="EQ39" i="1"/>
  <c r="EN40" i="1"/>
  <c r="EO40" i="1"/>
  <c r="EQ40" i="1"/>
  <c r="EN41" i="1"/>
  <c r="EO41" i="1"/>
  <c r="EQ41" i="1"/>
  <c r="EO12" i="1"/>
  <c r="EN12" i="1"/>
  <c r="EQ12" i="1"/>
  <c r="EI30" i="1"/>
  <c r="EI13" i="1"/>
  <c r="EI14" i="1"/>
  <c r="EI15" i="1"/>
  <c r="EI16" i="1"/>
  <c r="EI17" i="1"/>
  <c r="EI18" i="1"/>
  <c r="EI19" i="1"/>
  <c r="EI20" i="1"/>
  <c r="EI21" i="1"/>
  <c r="EI22" i="1"/>
  <c r="EI23" i="1"/>
  <c r="EI24" i="1"/>
  <c r="EI25" i="1"/>
  <c r="EI26" i="1"/>
  <c r="EI27" i="1"/>
  <c r="EI28" i="1"/>
  <c r="EI29" i="1"/>
  <c r="EI31" i="1"/>
  <c r="EI32" i="1"/>
  <c r="EI33" i="1"/>
  <c r="EI34" i="1"/>
  <c r="EI35" i="1"/>
  <c r="EI36" i="1"/>
  <c r="EI37" i="1"/>
  <c r="EI38" i="1"/>
  <c r="EI39" i="1"/>
  <c r="EI40" i="1"/>
  <c r="EI41" i="1"/>
  <c r="EI12" i="1"/>
  <c r="EH13" i="1"/>
  <c r="EH14" i="1"/>
  <c r="EP14" i="1"/>
  <c r="EH15" i="1"/>
  <c r="EP15" i="1"/>
  <c r="EH16" i="1"/>
  <c r="EP16" i="1"/>
  <c r="EH17" i="1"/>
  <c r="EP17" i="1"/>
  <c r="EH18" i="1"/>
  <c r="EP18" i="1"/>
  <c r="EH19" i="1"/>
  <c r="EH20" i="1"/>
  <c r="EH21" i="1"/>
  <c r="EP21" i="1"/>
  <c r="EH22" i="1"/>
  <c r="EH23" i="1"/>
  <c r="EH24" i="1"/>
  <c r="EP24" i="1"/>
  <c r="EH25" i="1"/>
  <c r="EP25" i="1"/>
  <c r="EH26" i="1"/>
  <c r="EH27" i="1"/>
  <c r="EH28" i="1"/>
  <c r="EP28" i="1"/>
  <c r="EH29" i="1"/>
  <c r="EH30" i="1"/>
  <c r="EP30" i="1"/>
  <c r="EH31" i="1"/>
  <c r="EP31" i="1"/>
  <c r="EH32" i="1"/>
  <c r="EP32" i="1"/>
  <c r="EH33" i="1"/>
  <c r="EP33" i="1"/>
  <c r="EH34" i="1"/>
  <c r="EP34" i="1"/>
  <c r="EH35" i="1"/>
  <c r="EH36" i="1"/>
  <c r="EH37" i="1"/>
  <c r="EP37" i="1"/>
  <c r="EH38" i="1"/>
  <c r="EH39" i="1"/>
  <c r="EH40" i="1"/>
  <c r="EP40" i="1"/>
  <c r="EH41" i="1"/>
  <c r="EP41" i="1"/>
  <c r="EH12" i="1"/>
  <c r="EP12" i="1"/>
  <c r="CO12" i="1"/>
  <c r="CO4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B29" i="1"/>
  <c r="EB30" i="1"/>
  <c r="EB31" i="1"/>
  <c r="EB32" i="1"/>
  <c r="EB33" i="1"/>
  <c r="EB34" i="1"/>
  <c r="EB35" i="1"/>
  <c r="EC35" i="1"/>
  <c r="EB36" i="1"/>
  <c r="EB37" i="1"/>
  <c r="EB38" i="1"/>
  <c r="EB39" i="1"/>
  <c r="EB40" i="1"/>
  <c r="EB41" i="1"/>
  <c r="EB12" i="1"/>
  <c r="DO13" i="1"/>
  <c r="DO14" i="1"/>
  <c r="DO15" i="1"/>
  <c r="DO16" i="1"/>
  <c r="DO17" i="1"/>
  <c r="DO18" i="1"/>
  <c r="DO19" i="1"/>
  <c r="DO20" i="1"/>
  <c r="DO21" i="1"/>
  <c r="EC21" i="1"/>
  <c r="DO22" i="1"/>
  <c r="DO23" i="1"/>
  <c r="DO24" i="1"/>
  <c r="DO25" i="1"/>
  <c r="EC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O41" i="1"/>
  <c r="DO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EC24" i="1"/>
  <c r="DG25" i="1"/>
  <c r="DG26" i="1"/>
  <c r="DG27" i="1"/>
  <c r="DG28" i="1"/>
  <c r="DG30" i="1"/>
  <c r="DG31" i="1"/>
  <c r="DG32" i="1"/>
  <c r="DG33" i="1"/>
  <c r="DG34" i="1"/>
  <c r="DG35" i="1"/>
  <c r="DG36" i="1"/>
  <c r="DG37" i="1"/>
  <c r="DG38" i="1"/>
  <c r="DG39" i="1"/>
  <c r="EC39" i="1"/>
  <c r="DG40" i="1"/>
  <c r="EC40" i="1"/>
  <c r="DG41" i="1"/>
  <c r="DG12" i="1"/>
  <c r="CX13" i="1"/>
  <c r="CX14" i="1"/>
  <c r="CX15" i="1"/>
  <c r="CX16" i="1"/>
  <c r="CX17" i="1"/>
  <c r="CX18" i="1"/>
  <c r="CX19" i="1"/>
  <c r="CX20" i="1"/>
  <c r="CX21" i="1"/>
  <c r="CX22" i="1"/>
  <c r="EC22" i="1"/>
  <c r="CX23" i="1"/>
  <c r="CX24" i="1"/>
  <c r="CX25" i="1"/>
  <c r="CX26" i="1"/>
  <c r="CX27" i="1"/>
  <c r="CX28" i="1"/>
  <c r="CX29" i="1"/>
  <c r="CX30" i="1"/>
  <c r="EC30" i="1"/>
  <c r="CX31" i="1"/>
  <c r="CX32" i="1"/>
  <c r="CX33" i="1"/>
  <c r="CX34" i="1"/>
  <c r="CX35" i="1"/>
  <c r="CX36" i="1"/>
  <c r="CX37" i="1"/>
  <c r="CX38" i="1"/>
  <c r="EC38" i="1"/>
  <c r="CX39" i="1"/>
  <c r="CX40" i="1"/>
  <c r="CX41" i="1"/>
  <c r="CX12" i="1"/>
  <c r="CX42" i="1"/>
  <c r="CF13" i="1"/>
  <c r="CF14" i="1"/>
  <c r="CF15" i="1"/>
  <c r="CF16" i="1"/>
  <c r="EC16" i="1"/>
  <c r="CF17" i="1"/>
  <c r="CF18" i="1"/>
  <c r="CF19" i="1"/>
  <c r="EC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EC37" i="1"/>
  <c r="CF38" i="1"/>
  <c r="CF39" i="1"/>
  <c r="CF41" i="1"/>
  <c r="EC41" i="1"/>
  <c r="CF12" i="1"/>
  <c r="BR13" i="1"/>
  <c r="BR14" i="1"/>
  <c r="EC14" i="1"/>
  <c r="BR15" i="1"/>
  <c r="BR16" i="1"/>
  <c r="BR17" i="1"/>
  <c r="EC17" i="1"/>
  <c r="BR18" i="1"/>
  <c r="BR19" i="1"/>
  <c r="BR20" i="1"/>
  <c r="EC20" i="1"/>
  <c r="BR21" i="1"/>
  <c r="BR22" i="1"/>
  <c r="BR23" i="1"/>
  <c r="EC23" i="1"/>
  <c r="BR24" i="1"/>
  <c r="BR25" i="1"/>
  <c r="BR26" i="1"/>
  <c r="BR27" i="1"/>
  <c r="EC27" i="1"/>
  <c r="BR28" i="1"/>
  <c r="EC28" i="1"/>
  <c r="BR29" i="1"/>
  <c r="BR30" i="1"/>
  <c r="BR31" i="1"/>
  <c r="BR32" i="1"/>
  <c r="BR33" i="1"/>
  <c r="EC33" i="1"/>
  <c r="BR34" i="1"/>
  <c r="BR35" i="1"/>
  <c r="BR36" i="1"/>
  <c r="EC36" i="1"/>
  <c r="BR37" i="1"/>
  <c r="BR38" i="1"/>
  <c r="BR39" i="1"/>
  <c r="BR40" i="1"/>
  <c r="BR41" i="1"/>
  <c r="BR12" i="1"/>
  <c r="BC13" i="1"/>
  <c r="BC14" i="1"/>
  <c r="BD14" i="1"/>
  <c r="BC15" i="1"/>
  <c r="BC16" i="1"/>
  <c r="BC17" i="1"/>
  <c r="BC18" i="1"/>
  <c r="BC19" i="1"/>
  <c r="BC20" i="1"/>
  <c r="BC21" i="1"/>
  <c r="BC22" i="1"/>
  <c r="BD22" i="1"/>
  <c r="BC23" i="1"/>
  <c r="BC24" i="1"/>
  <c r="BC25" i="1"/>
  <c r="BC26" i="1"/>
  <c r="BC27" i="1"/>
  <c r="BC28" i="1"/>
  <c r="BC29" i="1"/>
  <c r="BC30" i="1"/>
  <c r="BD30" i="1"/>
  <c r="BC31" i="1"/>
  <c r="BC32" i="1"/>
  <c r="BC33" i="1"/>
  <c r="BC34" i="1"/>
  <c r="BC35" i="1"/>
  <c r="BC36" i="1"/>
  <c r="BC37" i="1"/>
  <c r="BC38" i="1"/>
  <c r="BC39" i="1"/>
  <c r="BC40" i="1"/>
  <c r="BC41" i="1"/>
  <c r="BC12" i="1"/>
  <c r="AS40" i="1"/>
  <c r="AS41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BD36" i="1"/>
  <c r="AS37" i="1"/>
  <c r="AS38" i="1"/>
  <c r="AS39" i="1"/>
  <c r="AS12" i="1"/>
  <c r="AS42" i="1"/>
  <c r="AI32" i="1"/>
  <c r="BD32" i="1"/>
  <c r="AI33" i="1"/>
  <c r="AI34" i="1"/>
  <c r="BD34" i="1"/>
  <c r="AI35" i="1"/>
  <c r="AI36" i="1"/>
  <c r="AI37" i="1"/>
  <c r="AI38" i="1"/>
  <c r="BD38" i="1"/>
  <c r="AI39" i="1"/>
  <c r="AI40" i="1"/>
  <c r="AI41" i="1"/>
  <c r="AI13" i="1"/>
  <c r="AI14" i="1"/>
  <c r="AI15" i="1"/>
  <c r="AI16" i="1"/>
  <c r="BD16" i="1"/>
  <c r="AI17" i="1"/>
  <c r="AI18" i="1"/>
  <c r="AI19" i="1"/>
  <c r="AI20" i="1"/>
  <c r="AI21" i="1"/>
  <c r="AI22" i="1"/>
  <c r="AI23" i="1"/>
  <c r="AI24" i="1"/>
  <c r="BD24" i="1"/>
  <c r="AI25" i="1"/>
  <c r="AI26" i="1"/>
  <c r="AI27" i="1"/>
  <c r="AI28" i="1"/>
  <c r="AI29" i="1"/>
  <c r="AI30" i="1"/>
  <c r="AI31" i="1"/>
  <c r="AI12" i="1"/>
  <c r="S13" i="1"/>
  <c r="BD13" i="1"/>
  <c r="S14" i="1"/>
  <c r="S15" i="1"/>
  <c r="BD15" i="1"/>
  <c r="S16" i="1"/>
  <c r="S17" i="1"/>
  <c r="S18" i="1"/>
  <c r="BD18" i="1"/>
  <c r="S19" i="1"/>
  <c r="BD19" i="1"/>
  <c r="S20" i="1"/>
  <c r="BD20" i="1"/>
  <c r="S21" i="1"/>
  <c r="BD21" i="1"/>
  <c r="S22" i="1"/>
  <c r="S23" i="1"/>
  <c r="BD23" i="1"/>
  <c r="S24" i="1"/>
  <c r="S25" i="1"/>
  <c r="S26" i="1"/>
  <c r="BD26" i="1"/>
  <c r="S27" i="1"/>
  <c r="BD27" i="1"/>
  <c r="S28" i="1"/>
  <c r="BD28" i="1"/>
  <c r="S29" i="1"/>
  <c r="BD29" i="1"/>
  <c r="S30" i="1"/>
  <c r="S31" i="1"/>
  <c r="BD31" i="1"/>
  <c r="S32" i="1"/>
  <c r="S33" i="1"/>
  <c r="S34" i="1"/>
  <c r="S35" i="1"/>
  <c r="BD35" i="1"/>
  <c r="S36" i="1"/>
  <c r="S37" i="1"/>
  <c r="BD37" i="1"/>
  <c r="S38" i="1"/>
  <c r="S39" i="1"/>
  <c r="BD39" i="1"/>
  <c r="S40" i="1"/>
  <c r="BD40" i="1"/>
  <c r="S41" i="1"/>
  <c r="S12" i="1"/>
  <c r="BD12" i="1"/>
  <c r="F42" i="1"/>
  <c r="E42" i="1"/>
  <c r="EP13" i="1"/>
  <c r="EN42" i="1"/>
  <c r="AI42" i="1"/>
  <c r="BD41" i="1"/>
  <c r="EC12" i="1"/>
  <c r="BR42" i="1"/>
  <c r="EC29" i="1"/>
  <c r="EC26" i="1"/>
  <c r="EC13" i="1"/>
  <c r="EC15" i="1"/>
  <c r="DG42" i="1"/>
  <c r="EH42" i="1"/>
  <c r="EP42" i="1"/>
  <c r="EQ42" i="1"/>
  <c r="EW42" i="1"/>
  <c r="FI42" i="1"/>
  <c r="S42" i="1"/>
  <c r="BD42" i="1"/>
  <c r="BD33" i="1"/>
  <c r="BD25" i="1"/>
  <c r="BD17" i="1"/>
  <c r="EC31" i="1"/>
  <c r="CF42" i="1"/>
  <c r="EC42" i="1"/>
  <c r="EC32" i="1"/>
  <c r="EP27" i="1"/>
  <c r="FK42" i="1"/>
  <c r="EV42" i="1"/>
  <c r="FJ42" i="1"/>
  <c r="EB42" i="1"/>
  <c r="BC42" i="1"/>
  <c r="EC34" i="1"/>
  <c r="EC18" i="1"/>
  <c r="DO42" i="1"/>
  <c r="EP26" i="1"/>
  <c r="EI42" i="1"/>
  <c r="EO42" i="1"/>
  <c r="FJ12" i="1"/>
</calcChain>
</file>

<file path=xl/sharedStrings.xml><?xml version="1.0" encoding="utf-8"?>
<sst xmlns="http://schemas.openxmlformats.org/spreadsheetml/2006/main" count="249" uniqueCount="155">
  <si>
    <t xml:space="preserve"> 1.4.2</t>
  </si>
  <si>
    <t xml:space="preserve"> 1.4.3</t>
  </si>
  <si>
    <t xml:space="preserve"> 1.4.4</t>
  </si>
  <si>
    <t>Наименование образовательной организации</t>
  </si>
  <si>
    <t>всего обучающихся</t>
  </si>
  <si>
    <t>Приняли участие в анкетировании</t>
  </si>
  <si>
    <t>Показатель 1.1</t>
  </si>
  <si>
    <t>Показатель 1.2</t>
  </si>
  <si>
    <t>Показатель 1.3</t>
  </si>
  <si>
    <t>Показатель 1.4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</si>
  <si>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</si>
  <si>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</si>
  <si>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</si>
  <si>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</si>
  <si>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</si>
  <si>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</si>
  <si>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</si>
  <si>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>Критерий 1. Открытость и доступгность информации об организации</t>
  </si>
  <si>
    <t>Показатель 2.1</t>
  </si>
  <si>
    <t>Показатель 2.2</t>
  </si>
  <si>
    <t>Показатель 2.3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</si>
  <si>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</si>
  <si>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</si>
  <si>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</si>
  <si>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</si>
  <si>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</si>
  <si>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</si>
  <si>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</si>
  <si>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</si>
  <si>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</si>
  <si>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</si>
  <si>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</si>
  <si>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</si>
  <si>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</si>
  <si>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</si>
  <si>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</si>
  <si>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</si>
  <si>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</si>
  <si>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</si>
  <si>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</si>
  <si>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</si>
  <si>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</si>
  <si>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</si>
  <si>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</si>
  <si>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1.4.1</t>
  </si>
  <si>
    <t xml:space="preserve"> 1.4.5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</si>
  <si>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</si>
  <si>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</si>
  <si>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</si>
  <si>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</si>
  <si>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</si>
  <si>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</si>
  <si>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</si>
  <si>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2.3.1</t>
  </si>
  <si>
    <t xml:space="preserve"> 2.3.2</t>
  </si>
  <si>
    <t xml:space="preserve"> 2.3.3</t>
  </si>
  <si>
    <t xml:space="preserve"> 2.3.4</t>
  </si>
  <si>
    <t xml:space="preserve"> 2.3.5</t>
  </si>
  <si>
    <t>Показатель 2.4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</si>
  <si>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</si>
  <si>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</si>
  <si>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</si>
  <si>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</si>
  <si>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</si>
  <si>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>Показатель 2.5</t>
  </si>
  <si>
    <t xml:space="preserve"> 2.5.1</t>
  </si>
  <si>
    <t xml:space="preserve"> 2.5.2</t>
  </si>
  <si>
    <t xml:space="preserve"> 2.5.3</t>
  </si>
  <si>
    <t xml:space="preserve"> 2.5.4</t>
  </si>
  <si>
    <t>Показатель 2.6</t>
  </si>
  <si>
    <t xml:space="preserve"> 2.6.1</t>
  </si>
  <si>
    <t xml:space="preserve"> 2.6.2</t>
  </si>
  <si>
    <t xml:space="preserve"> 2.6.3</t>
  </si>
  <si>
    <t xml:space="preserve"> 2.6.4</t>
  </si>
  <si>
    <t xml:space="preserve"> 2.6.5</t>
  </si>
  <si>
    <t>Показатель 2.7</t>
  </si>
  <si>
    <t xml:space="preserve"> 2.7.1</t>
  </si>
  <si>
    <t xml:space="preserve"> 2.7.2</t>
  </si>
  <si>
    <t xml:space="preserve"> 2.7.3</t>
  </si>
  <si>
    <t xml:space="preserve"> 2.7.4</t>
  </si>
  <si>
    <t xml:space="preserve"> 2.7.5</t>
  </si>
  <si>
    <t xml:space="preserve"> 2.7.6</t>
  </si>
  <si>
    <t xml:space="preserve"> 2.7.7</t>
  </si>
  <si>
    <t>Показатель 3.1</t>
  </si>
  <si>
    <t xml:space="preserve"> 3.1.1</t>
  </si>
  <si>
    <t xml:space="preserve"> 3.1.2</t>
  </si>
  <si>
    <t xml:space="preserve"> 3.1.3</t>
  </si>
  <si>
    <t xml:space="preserve"> 3.1.4</t>
  </si>
  <si>
    <t>Показатель 3.2</t>
  </si>
  <si>
    <t xml:space="preserve"> 3.2.1</t>
  </si>
  <si>
    <t xml:space="preserve"> 3.2.2</t>
  </si>
  <si>
    <t xml:space="preserve"> 3.2.3</t>
  </si>
  <si>
    <t xml:space="preserve"> 3.2.4</t>
  </si>
  <si>
    <t>Показатель 4.1</t>
  </si>
  <si>
    <t>Показатель 4.2</t>
  </si>
  <si>
    <t xml:space="preserve"> 4.1.1</t>
  </si>
  <si>
    <t xml:space="preserve"> 4.2.1</t>
  </si>
  <si>
    <t xml:space="preserve"> 4.1.2</t>
  </si>
  <si>
    <t xml:space="preserve"> 4.1.3</t>
  </si>
  <si>
    <t xml:space="preserve"> 4.1.4</t>
  </si>
  <si>
    <t xml:space="preserve"> 4.2.2</t>
  </si>
  <si>
    <t xml:space="preserve"> 4.2.3</t>
  </si>
  <si>
    <t xml:space="preserve"> 4.2.4</t>
  </si>
  <si>
    <t>Показатель 4.3</t>
  </si>
  <si>
    <t xml:space="preserve"> 4.3.1</t>
  </si>
  <si>
    <t xml:space="preserve"> 4.3.2</t>
  </si>
  <si>
    <t xml:space="preserve"> 4.3.3</t>
  </si>
  <si>
    <t xml:space="preserve"> 4.3.4</t>
  </si>
  <si>
    <t>Критерий 2. Комфортность условий, в которых осуществляется образовательная деятельность</t>
  </si>
  <si>
    <t>Критерий 3. Доброжелательность, вежливость, компетентность работников</t>
  </si>
  <si>
    <t>Критерий 4. Общее удовлетворение качеством образовательной деятельности организации</t>
  </si>
  <si>
    <t>Данные Анкеты 1</t>
  </si>
  <si>
    <t>Интегративный показатель</t>
  </si>
  <si>
    <t>Данные Анкет 2</t>
  </si>
  <si>
    <t>Баллы</t>
  </si>
  <si>
    <t>Сводная карта маниторинга качества образовательной деятельности организаций, осуществляющих образовательную деятельность</t>
  </si>
  <si>
    <t>МУНИЦИПАЛЬНОЕ БЮДЖЕТНОЕ УЧРЕЖДЕНИЕ ДОПОЛНИТЕЛЬНОГО ОБРАЗОВАНИЯ "ДЕТСКО-ЮНОШЕСКАЯ СПОРТИВНАЯ ШКОЛА"</t>
  </si>
  <si>
    <t>МУНИЦИПАЛЬНОЕ ОБРАЗОВАТЕЛЬНОЕ УЧРЕЖДЕНИЕ ДОПОЛНИТЕЛЬНОГО ОБРАЗОВАНИЯ "ДЕТСКО-ЮНОШЕСКАЯ СПОРТИВНАЯ ШКОЛА"</t>
  </si>
  <si>
    <t>МУНИЦИПАЛЬНОЕ ОБРАЗОВАТЕЛЬНОЕ УЧРЕЖДЕНИЕ ДОПОЛНИТЕЛЬНОГО ОБРАЗОВАНИЯ "ДЕТСКО-ЮНОШЕСКАЯ СПОРТИВНАЯ ШКОЛА "АКАДЕМИЯ ФУТБОЛА"</t>
  </si>
  <si>
    <t>МУНИЦИПАЛЬНОЕ АВТОНОМНОЕ УЧРЕЖДЕНИЕ ДОПОЛНИТЕЛЬНОГО ОБРАЗОВАНИЯ  "ДЕТСКО-ЮНОШЕСКАЯ СПОРТИВНАЯ ШКОЛА "АКАДЕМИЯ ХОККЕЯ"</t>
  </si>
  <si>
    <t>МУНИЦИПАЛЬНОЕ БЮДЖЕТНОЕ УЧРЕЖДЕНИЕ ДОПОЛНИТЕЛЬНОГО ОБРАЗОВАНИЯ  "ДЕТСКО-ЮНОШЕСКАЯ СПОРТИВНАЯ ШКОЛА"</t>
  </si>
  <si>
    <t>МУНИЦИПАЛЬНОЕ БЮДЖЕТНОЕ ОБРАЗОВАТЕЛЬНОЕ УЧРЕЖДЕНИЕ ДОПОЛНИТЕЛЬНОГО ОБРАЗОВАНИЯ "СПЕЦИАЛИЗИРОВАННАЯ ДЕТСКО-ЮНОШЕСКАЯ СПОРТИВНАЯ ШКОЛА ОЛИМПИЙСКОГО РЕЗЕРВА ПО ДЗЮДО"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</si>
  <si>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</si>
  <si>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</si>
  <si>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"ДЕТСКО-ЮНОШЕСКАЯ СПОРТИВНАЯ ШКОЛА ПО ТЕХНИЧЕСКИМ ВИДАМ СПОРТА Г. ЧЕЛЯБИНСКА"</t>
  </si>
  <si>
    <t>МУНИЦИПАЛЬНОЕ УЧРЕЖДЕНИЕ ДОПОЛНИТЕЛЬНОГО ОБРАЗОВАНИЯ "АГАПОВСКАЯ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</si>
  <si>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ШКОЛА" АШИНСКОГО МУНИЦИПАЛЬНОГО РАЙОНА ЧЕЛЯБИНСКОЙ ОБЛАСТИ</t>
  </si>
  <si>
    <t>МУНИЦИПАЛЬНОЕ КАЗЕННОЕ УЧРЕЖДЕНИЕ ДОПОЛНИТЕЛЬНОГО ОБРАЗОВАНИЯ ДЕТСКО-ЮНОШЕСКАЯ СПОРТИВНАЯ ШКОЛА П. БРЕДЫ, БРЕДИНСКОГО РАЙОНА, ЧЕЛЯБИНСКОЙ ОБЛАСТИ</t>
  </si>
  <si>
    <t>МУНИЦИПАЛЬНОЕ КАЗЕННОЕ УЧРЕЖДЕНИЕ ДОПОЛНИТЕЛЬНОГО ОБРАЗОВАНИЯ "ДЕТСКО-ЮНОШЕСКАЯ СПОРТИВНАЯ ШКОЛА ИМ.ЛОВЧИКОВА Н.В." ВАРНЕНСКОГО МУНИЦИПАЛЬНОГО РАЙОНА</t>
  </si>
  <si>
    <t>МУНИЦИПАЛЬНОЕ КАЗЕННОЕ УЧРЕЖДЕНИЕ ДОПОЛНИТЕЛЬНОГО ОБРАЗОВАНИЯ "ДЕТСКО-ЮНОШЕСКАЯ СПОРТИВНАЯ ШКОЛА" ЕМАНЖЕЛИНСКОГО МУНИЦИПАЛЬНОГО РАЙОНА ЧЕЛЯБИНСКОЙ ОБЛАСТИ</t>
  </si>
  <si>
    <t>МУНИЦИПАЛЬНОЕ УЧРЕЖДЕНИЕ ДОПОЛНИТЕЛЬНОГО ОБРАЗОВАНИЯ "ДЕТСКО-ЮНОШЕСКАЯ СПОРТИВНАЯ ШКОЛА" КАСЛИНСКОГО МУНИЦИПАЛЬНОГО РАЙОНА</t>
  </si>
  <si>
    <t>МУНИЦИПАЛЬНОЕ УЧРЕЖДЕНИЕ ДОПОЛНИТЕЛЬНОГО ОБРАЗОВАНИЯ "ДЕТСКО-ЮНОШЕСКАЯ СПОРТИВНАЯ ШКОЛА Г.КАТАВ-ИВАНОВСКА" КАТАВ-ИВАНОВСКОГО МУНИЦИПАЛЬНОГО РАЙОНА</t>
  </si>
  <si>
    <t>МУНИЦИПАЛЬНОЕ УЧРЕЖДЕНИЕ ДОПОЛНИТЕЛЬНОГО ОБРАЗОВАНИЯ "КИЗИЛЬСКАЯ ДЕТСКО-ЮНОШЕСКАЯ СПОРТИВНАЯ ШКОЛА"</t>
  </si>
  <si>
    <t>МУНИЦИПАЛЬНОЕ УЧРЕЖДЕНИЕ ДОПОЛНИТЕЛЬНОГО ОБРАЗОВАНИЯ "ДЕТСКО-ЮНОШЕСКАЯ СПОРТИВНАЯ ШКОЛА"</t>
  </si>
  <si>
    <t>МУНИЦИПАЛЬНОЕ БЮДЖЕТНОЕ ОБРАЗОВАТЕЛЬНОЕ УЧРЕЖДЕНИЕ ДОПОЛНИТЕЛЬНОГО ОБРАЗОВАНИЯ "ДЕТСКАЯ ЮНОШЕСКАЯ СПОРТИВНАЯ ШКОЛА "СНЕЖИНКА" Г. КУСА"</t>
  </si>
  <si>
    <t>МУНИЦИПАЛЬНОЕ УЧРЕЖДЕНИЕ ДОПОЛНИТЕЛЬНОГО ОБРАЗОВАНИЯ ДЕТСКО-ЮНОШЕСКАЯ СПОРТИВНАЯ ШКОЛА НАГАЙБАКСКОГО МУНИЦИПАЛЬНОГО РАЙОНА ЧЕЛЯБИНСКОЙ ОБЛАСТИ</t>
  </si>
  <si>
    <t>МУНИЦИПАЛЬНОЕ КАЗЕННОЕ УЧРЕЖДЕНИЕ ДОПОЛНИТЕЛЬНОГО ОБРАЗОВАНИЯ "ДЕТСКО-ЮНОШЕСКАЯ СПОРТИВНАЯ ШКОЛА"</t>
  </si>
  <si>
    <t>МУНИЦИПАЛЬНОЕ УЧРЕЖДЕНИЕ ДОПОЛНИТЕЛЬНОГО ОБРАЗОВАНИЯ ДЕТСКО-ЮНОШЕСКАЯ СПОРТИВНАЯ ШКОЛА СОСНОВСКОГО МУНИЦИПАЛЬНОГО РАЙОНА</t>
  </si>
  <si>
    <t>МУНИЦИПАЛЬНОЕ УЧРЕЖДЕНИЕ ДОПОЛНИТЕЛЬНОГО ОБРАЗОВАНИЯ ДЕТСКО-ЮНОШЕСКАЯ СПОРТИВНАЯ ШКОЛА С. КРЕМЕНКУЛЬ</t>
  </si>
  <si>
    <t>МУНИЦИПАЛЬНОЕ КАЗЕННОЕ ОБРАЗОВАТЕЛЬНОЕ УЧРЕЖДЕНИЕ ДОПОЛНИТЕЛЬНОГО ОБРАЗОВАНИЯ ДЛЯ ДЕТЕЙ  "ДЕТСКО-ЮНОШЕСКАЯ СПОРТИВНАЯ ШКОЛА"</t>
  </si>
  <si>
    <t>МУНИЦИПАЛЬНОЕ УЧРЕЖДЕНИЕ ДОПОЛНИТЕЛЬНОГО ОБРАЗОВАНИЯ "ДЕТСКО-ЮНОШЕСКАЯ СПОРТИВНАЯ ШКОЛА" П. ТИМИРЯЗЕВСКИЙ</t>
  </si>
  <si>
    <t>МУНИЦИПАЛЬНОЕ БЮДЖЕТНОЕ ОБЩЕОБРАЗОВАТЕЛЬНОЕ УЧРЕЖДЕНИЕ "ШКОЛА-ИНТЕРНАТ СПОРТИВНОГО, СПОРТИВНО-АДАПТИВНОГО И ОЗДОРОВИТЕЛЬНОГО ПРОФИЛЯ Г.ЧЕЛЯБИНСКА"</t>
  </si>
  <si>
    <t>МУНИЦИПАЛЬНОЕ БЮДЖЕТНОЕ ОБРАЗОВАТЕЛЬНОЕ УЧРЕЖДЕНИЕ ДОПОЛНИТЕЛЬНОГО ОБРАЗОВАНИЯ "ДЕТСКО - ЮНОШЕСКАЯ СПОРТИВНАЯ ШКОЛА"</t>
  </si>
  <si>
    <t xml:space="preserve"> </t>
  </si>
  <si>
    <t>1</t>
  </si>
  <si>
    <t>ИТОГО</t>
  </si>
  <si>
    <t>Средний по 1 критерию интегративный показатель</t>
  </si>
  <si>
    <t>Средний по 2 критерию интегративный показатель</t>
  </si>
  <si>
    <t xml:space="preserve">% положительных ответов </t>
  </si>
  <si>
    <t>Средний по 3 критерию интегративный показатель</t>
  </si>
  <si>
    <t>% положительных ответов по 3 критерию</t>
  </si>
  <si>
    <t>Средний по 4 критерию интегративный показатель</t>
  </si>
  <si>
    <t>% положительных ответов по 4 критерию</t>
  </si>
  <si>
    <t>№№п/п</t>
  </si>
  <si>
    <t>№ по Перечню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</si>
</sst>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quotePrefix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quotePrefix="1" applyNumberFormat="1" applyFont="1" applyBorder="1" applyAlignment="1">
      <alignment horizontal="center" vertical="center" wrapText="1"/>
    </xf>
    <xf numFmtId="0" fontId="2" fillId="0" borderId="3" xfId="0" quotePrefix="1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center" vertical="center" wrapText="1"/>
    </xf>
    <xf numFmtId="0" fontId="2" fillId="0" borderId="5" xfId="0" quotePrefix="1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0" fontId="2" fillId="0" borderId="33" xfId="0" applyNumberFormat="1" applyFont="1" applyFill="1" applyBorder="1" applyAlignment="1">
      <alignment horizontal="center" vertical="center" wrapText="1"/>
    </xf>
    <xf numFmtId="10" fontId="2" fillId="0" borderId="3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37" xfId="0" applyNumberFormat="1" applyFont="1" applyFill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2" fontId="2" fillId="2" borderId="38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10" fontId="2" fillId="0" borderId="39" xfId="0" applyNumberFormat="1" applyFont="1" applyFill="1" applyBorder="1" applyAlignment="1">
      <alignment horizontal="center" vertical="center" wrapText="1"/>
    </xf>
    <xf numFmtId="10" fontId="2" fillId="2" borderId="34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2" fillId="2" borderId="39" xfId="0" applyNumberFormat="1" applyFont="1" applyFill="1" applyBorder="1" applyAlignment="1">
      <alignment horizontal="center" vertical="center" wrapText="1"/>
    </xf>
    <xf numFmtId="10" fontId="2" fillId="0" borderId="37" xfId="0" applyNumberFormat="1" applyFont="1" applyFill="1" applyBorder="1" applyAlignment="1">
      <alignment horizontal="center" vertical="center" wrapText="1"/>
    </xf>
    <xf numFmtId="10" fontId="2" fillId="2" borderId="37" xfId="0" applyNumberFormat="1" applyFont="1" applyFill="1" applyBorder="1" applyAlignment="1">
      <alignment horizontal="center" vertical="center" wrapText="1"/>
    </xf>
    <xf numFmtId="10" fontId="2" fillId="0" borderId="4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0" fontId="2" fillId="2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14" fontId="2" fillId="0" borderId="31" xfId="0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" xfId="0" quotePrefix="1" applyNumberFormat="1" applyFont="1" applyBorder="1" applyAlignment="1">
      <alignment horizontal="center" vertical="center" wrapText="1"/>
    </xf>
    <xf numFmtId="2" fontId="4" fillId="3" borderId="36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10" fontId="4" fillId="3" borderId="36" xfId="0" applyNumberFormat="1" applyFont="1" applyFill="1" applyBorder="1" applyAlignment="1">
      <alignment horizontal="center" vertical="center" wrapText="1"/>
    </xf>
    <xf numFmtId="10" fontId="4" fillId="3" borderId="48" xfId="0" applyNumberFormat="1" applyFont="1" applyFill="1" applyBorder="1" applyAlignment="1">
      <alignment horizontal="center" vertical="center" wrapText="1"/>
    </xf>
    <xf numFmtId="10" fontId="2" fillId="3" borderId="48" xfId="0" applyNumberFormat="1" applyFont="1" applyFill="1" applyBorder="1" applyAlignment="1">
      <alignment horizontal="center" vertical="center" wrapText="1"/>
    </xf>
    <xf numFmtId="10" fontId="2" fillId="3" borderId="36" xfId="0" applyNumberFormat="1" applyFont="1" applyFill="1" applyBorder="1" applyAlignment="1">
      <alignment horizontal="center" vertical="center" wrapText="1"/>
    </xf>
    <xf numFmtId="2" fontId="4" fillId="3" borderId="4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right" vertical="center" wrapText="1"/>
    </xf>
    <xf numFmtId="1" fontId="3" fillId="0" borderId="65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textRotation="90" wrapText="1"/>
    </xf>
    <xf numFmtId="0" fontId="2" fillId="2" borderId="40" xfId="0" applyFont="1" applyFill="1" applyBorder="1" applyAlignment="1">
      <alignment horizontal="center" vertical="center" textRotation="90" wrapText="1"/>
    </xf>
    <xf numFmtId="0" fontId="2" fillId="2" borderId="67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6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textRotation="90" wrapText="1"/>
    </xf>
    <xf numFmtId="0" fontId="2" fillId="2" borderId="35" xfId="0" applyFont="1" applyFill="1" applyBorder="1" applyAlignment="1">
      <alignment horizontal="center" vertical="center" textRotation="90" wrapText="1"/>
    </xf>
    <xf numFmtId="0" fontId="2" fillId="2" borderId="48" xfId="0" applyFont="1" applyFill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textRotation="90" wrapText="1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49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3"/>
  <sheetViews>
    <sheetView tabSelected="1" zoomScale="90" zoomScaleNormal="90" workbookViewId="0">
      <pane xSplit="6" ySplit="9" topLeftCell="G34" activePane="bottomRight" state="frozen"/>
      <selection pane="topRight" activeCell="F1" sqref="F1"/>
      <selection pane="bottomLeft" activeCell="A4" sqref="A4"/>
      <selection pane="bottomRight" activeCell="C14" sqref="C14:D14"/>
    </sheetView>
  </sheetViews>
  <sheetFormatPr defaultRowHeight="12.75" x14ac:dyDescent="0.2"/>
  <cols>
    <col min="1" max="1" width="9.140625" style="1"/>
    <col min="2" max="2" width="6.140625" style="1" bestFit="1" customWidth="1"/>
    <col min="3" max="3" width="20" style="1" customWidth="1"/>
    <col min="4" max="4" width="21.140625" style="1" customWidth="1"/>
    <col min="5" max="5" width="10.140625" style="1" customWidth="1"/>
    <col min="6" max="6" width="9.140625" style="1"/>
    <col min="7" max="7" width="5.140625" style="1" bestFit="1" customWidth="1"/>
    <col min="8" max="11" width="4.85546875" style="1" customWidth="1"/>
    <col min="12" max="18" width="5" style="1" customWidth="1"/>
    <col min="19" max="19" width="4.85546875" style="1" customWidth="1"/>
    <col min="20" max="28" width="5" style="1" customWidth="1"/>
    <col min="29" max="29" width="6.140625" style="1" bestFit="1" customWidth="1"/>
    <col min="30" max="33" width="5" style="1" customWidth="1"/>
    <col min="34" max="34" width="5.140625" style="1" bestFit="1" customWidth="1"/>
    <col min="35" max="35" width="4.85546875" style="1" customWidth="1"/>
    <col min="36" max="39" width="5.7109375" style="1" bestFit="1" customWidth="1"/>
    <col min="40" max="44" width="5" style="1" customWidth="1"/>
    <col min="45" max="45" width="4.85546875" style="1" customWidth="1"/>
    <col min="46" max="54" width="5" style="1" customWidth="1"/>
    <col min="55" max="55" width="4.85546875" style="55" customWidth="1"/>
    <col min="56" max="56" width="10.5703125" style="1" customWidth="1"/>
    <col min="57" max="57" width="8.7109375" style="1" bestFit="1" customWidth="1"/>
    <col min="58" max="63" width="5.7109375" style="1" customWidth="1"/>
    <col min="64" max="69" width="5.7109375" style="1" bestFit="1" customWidth="1"/>
    <col min="70" max="70" width="4.85546875" style="1" customWidth="1"/>
    <col min="71" max="71" width="8.7109375" style="1" bestFit="1" customWidth="1"/>
    <col min="72" max="81" width="5.7109375" style="1" bestFit="1" customWidth="1"/>
    <col min="82" max="83" width="5.7109375" style="1" customWidth="1"/>
    <col min="84" max="84" width="4.85546875" style="1" customWidth="1"/>
    <col min="85" max="90" width="5.7109375" style="1" bestFit="1" customWidth="1"/>
    <col min="91" max="91" width="5.7109375" style="1" customWidth="1"/>
    <col min="92" max="92" width="5.7109375" style="1" bestFit="1" customWidth="1"/>
    <col min="93" max="93" width="4.85546875" style="1" customWidth="1"/>
    <col min="94" max="99" width="5.7109375" style="1" bestFit="1" customWidth="1"/>
    <col min="100" max="100" width="5.7109375" style="1" customWidth="1"/>
    <col min="101" max="101" width="5.7109375" style="1" bestFit="1" customWidth="1"/>
    <col min="102" max="102" width="4.85546875" style="1" customWidth="1"/>
    <col min="103" max="110" width="5.7109375" style="1" bestFit="1" customWidth="1"/>
    <col min="111" max="111" width="4.85546875" style="1" customWidth="1"/>
    <col min="112" max="118" width="4.85546875" style="1" bestFit="1" customWidth="1"/>
    <col min="119" max="119" width="4.85546875" style="1" customWidth="1"/>
    <col min="120" max="121" width="4.85546875" style="1" bestFit="1" customWidth="1"/>
    <col min="122" max="125" width="4.85546875" style="1" customWidth="1"/>
    <col min="126" max="131" width="4.85546875" style="1" bestFit="1" customWidth="1"/>
    <col min="132" max="132" width="4.85546875" style="55" customWidth="1"/>
    <col min="133" max="133" width="8.7109375" style="73" customWidth="1"/>
    <col min="134" max="137" width="4.85546875" style="1" bestFit="1" customWidth="1"/>
    <col min="138" max="138" width="4.85546875" style="1" customWidth="1"/>
    <col min="139" max="139" width="7.7109375" style="1" customWidth="1"/>
    <col min="140" max="143" width="4.85546875" style="1" bestFit="1" customWidth="1"/>
    <col min="144" max="144" width="4.85546875" style="1" customWidth="1"/>
    <col min="145" max="145" width="7" style="1" customWidth="1"/>
    <col min="146" max="146" width="7.5703125" style="1" customWidth="1"/>
    <col min="147" max="147" width="7.85546875" style="1" customWidth="1"/>
    <col min="148" max="151" width="4.85546875" style="1" bestFit="1" customWidth="1"/>
    <col min="152" max="152" width="4.85546875" style="1" customWidth="1"/>
    <col min="153" max="153" width="7" style="1" customWidth="1"/>
    <col min="154" max="154" width="4.85546875" style="1" customWidth="1"/>
    <col min="155" max="157" width="4.85546875" style="1" bestFit="1" customWidth="1"/>
    <col min="158" max="158" width="4.85546875" style="1" customWidth="1"/>
    <col min="159" max="159" width="7.28515625" style="1" customWidth="1"/>
    <col min="160" max="163" width="4.85546875" style="1" bestFit="1" customWidth="1"/>
    <col min="164" max="164" width="4.85546875" style="1" customWidth="1"/>
    <col min="165" max="16384" width="9.140625" style="1"/>
  </cols>
  <sheetData>
    <row r="1" spans="1:167" x14ac:dyDescent="0.2">
      <c r="B1" s="169" t="s">
        <v>115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</row>
    <row r="2" spans="1:167" ht="12.75" customHeight="1" x14ac:dyDescent="0.2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</row>
    <row r="3" spans="1:167" x14ac:dyDescent="0.2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1:167" x14ac:dyDescent="0.2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</row>
    <row r="5" spans="1:167" x14ac:dyDescent="0.2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</row>
    <row r="6" spans="1:167" ht="13.5" thickBot="1" x14ac:dyDescent="0.25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</row>
    <row r="7" spans="1:167" ht="25.5" customHeight="1" thickBot="1" x14ac:dyDescent="0.25">
      <c r="A7" s="124" t="s">
        <v>153</v>
      </c>
      <c r="B7" s="140" t="s">
        <v>154</v>
      </c>
      <c r="C7" s="138" t="s">
        <v>3</v>
      </c>
      <c r="D7" s="140"/>
      <c r="E7" s="177" t="s">
        <v>4</v>
      </c>
      <c r="F7" s="177" t="s">
        <v>5</v>
      </c>
      <c r="G7" s="150" t="s">
        <v>17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33"/>
      <c r="AJ7" s="151"/>
      <c r="AK7" s="151"/>
      <c r="AL7" s="151"/>
      <c r="AM7" s="151"/>
      <c r="AN7" s="151"/>
      <c r="AO7" s="151"/>
      <c r="AP7" s="151"/>
      <c r="AQ7" s="151"/>
      <c r="AR7" s="151"/>
      <c r="AS7" s="133"/>
      <c r="AT7" s="151"/>
      <c r="AU7" s="151"/>
      <c r="AV7" s="151"/>
      <c r="AW7" s="151"/>
      <c r="AX7" s="151"/>
      <c r="AY7" s="151"/>
      <c r="AZ7" s="151"/>
      <c r="BA7" s="151"/>
      <c r="BB7" s="151"/>
      <c r="BC7" s="182"/>
      <c r="BD7" s="53"/>
      <c r="BE7" s="138" t="s">
        <v>108</v>
      </c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  <c r="EC7" s="140"/>
      <c r="ED7" s="157" t="s">
        <v>109</v>
      </c>
      <c r="EE7" s="158"/>
      <c r="EF7" s="158"/>
      <c r="EG7" s="158"/>
      <c r="EH7" s="158"/>
      <c r="EI7" s="158"/>
      <c r="EJ7" s="158"/>
      <c r="EK7" s="158"/>
      <c r="EL7" s="158"/>
      <c r="EM7" s="158"/>
      <c r="EN7" s="158"/>
      <c r="EO7" s="158"/>
      <c r="EP7" s="158"/>
      <c r="EQ7" s="159"/>
      <c r="ER7" s="157" t="s">
        <v>110</v>
      </c>
      <c r="ES7" s="158"/>
      <c r="ET7" s="158"/>
      <c r="EU7" s="158"/>
      <c r="EV7" s="158"/>
      <c r="EW7" s="158"/>
      <c r="EX7" s="158"/>
      <c r="EY7" s="158"/>
      <c r="EZ7" s="158"/>
      <c r="FA7" s="158"/>
      <c r="FB7" s="158"/>
      <c r="FC7" s="158"/>
      <c r="FD7" s="158"/>
      <c r="FE7" s="158"/>
      <c r="FF7" s="158"/>
      <c r="FG7" s="158"/>
      <c r="FH7" s="158"/>
      <c r="FI7" s="158"/>
      <c r="FJ7" s="158"/>
      <c r="FK7" s="159"/>
    </row>
    <row r="8" spans="1:167" ht="12.75" customHeight="1" thickBot="1" x14ac:dyDescent="0.25">
      <c r="A8" s="124"/>
      <c r="B8" s="173"/>
      <c r="C8" s="175"/>
      <c r="D8" s="173"/>
      <c r="E8" s="178"/>
      <c r="F8" s="178"/>
      <c r="G8" s="135" t="s">
        <v>6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146" t="s">
        <v>112</v>
      </c>
      <c r="T8" s="168" t="s">
        <v>7</v>
      </c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46" t="s">
        <v>112</v>
      </c>
      <c r="AJ8" s="168" t="s">
        <v>8</v>
      </c>
      <c r="AK8" s="168"/>
      <c r="AL8" s="168"/>
      <c r="AM8" s="168"/>
      <c r="AN8" s="168"/>
      <c r="AO8" s="168"/>
      <c r="AP8" s="168"/>
      <c r="AQ8" s="168"/>
      <c r="AR8" s="168"/>
      <c r="AS8" s="146" t="s">
        <v>112</v>
      </c>
      <c r="AT8" s="168" t="s">
        <v>9</v>
      </c>
      <c r="AU8" s="168"/>
      <c r="AV8" s="168"/>
      <c r="AW8" s="168"/>
      <c r="AX8" s="168"/>
      <c r="AY8" s="168"/>
      <c r="AZ8" s="168"/>
      <c r="BA8" s="168"/>
      <c r="BB8" s="168"/>
      <c r="BC8" s="127" t="s">
        <v>112</v>
      </c>
      <c r="BD8" s="141" t="s">
        <v>146</v>
      </c>
      <c r="BE8" s="150" t="s">
        <v>18</v>
      </c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6"/>
      <c r="BR8" s="146" t="s">
        <v>112</v>
      </c>
      <c r="BS8" s="150" t="s">
        <v>19</v>
      </c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6"/>
      <c r="CE8" s="156"/>
      <c r="CF8" s="146" t="s">
        <v>112</v>
      </c>
      <c r="CG8" s="150" t="s">
        <v>20</v>
      </c>
      <c r="CH8" s="151"/>
      <c r="CI8" s="151"/>
      <c r="CJ8" s="151"/>
      <c r="CK8" s="151"/>
      <c r="CL8" s="151"/>
      <c r="CM8" s="151"/>
      <c r="CN8" s="151"/>
      <c r="CO8" s="146" t="s">
        <v>112</v>
      </c>
      <c r="CP8" s="150" t="s">
        <v>58</v>
      </c>
      <c r="CQ8" s="151"/>
      <c r="CR8" s="151"/>
      <c r="CS8" s="151"/>
      <c r="CT8" s="151"/>
      <c r="CU8" s="151"/>
      <c r="CV8" s="151"/>
      <c r="CW8" s="151"/>
      <c r="CX8" s="146" t="s">
        <v>112</v>
      </c>
      <c r="CY8" s="132" t="s">
        <v>64</v>
      </c>
      <c r="CZ8" s="133"/>
      <c r="DA8" s="133"/>
      <c r="DB8" s="133"/>
      <c r="DC8" s="151"/>
      <c r="DD8" s="151"/>
      <c r="DE8" s="151"/>
      <c r="DF8" s="156"/>
      <c r="DG8" s="146" t="s">
        <v>112</v>
      </c>
      <c r="DH8" s="150" t="s">
        <v>69</v>
      </c>
      <c r="DI8" s="151"/>
      <c r="DJ8" s="151"/>
      <c r="DK8" s="151"/>
      <c r="DL8" s="151"/>
      <c r="DM8" s="151"/>
      <c r="DN8" s="151"/>
      <c r="DO8" s="146" t="s">
        <v>112</v>
      </c>
      <c r="DP8" s="150" t="s">
        <v>75</v>
      </c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27" t="s">
        <v>112</v>
      </c>
      <c r="EC8" s="141" t="s">
        <v>147</v>
      </c>
      <c r="ED8" s="158" t="s">
        <v>83</v>
      </c>
      <c r="EE8" s="158"/>
      <c r="EF8" s="158"/>
      <c r="EG8" s="158"/>
      <c r="EH8" s="146" t="s">
        <v>112</v>
      </c>
      <c r="EI8" s="146" t="s">
        <v>148</v>
      </c>
      <c r="EJ8" s="158" t="s">
        <v>88</v>
      </c>
      <c r="EK8" s="158"/>
      <c r="EL8" s="158"/>
      <c r="EM8" s="158"/>
      <c r="EN8" s="146" t="s">
        <v>112</v>
      </c>
      <c r="EO8" s="146" t="s">
        <v>148</v>
      </c>
      <c r="EP8" s="160" t="s">
        <v>149</v>
      </c>
      <c r="EQ8" s="141" t="s">
        <v>150</v>
      </c>
      <c r="ER8" s="158" t="s">
        <v>93</v>
      </c>
      <c r="ES8" s="158"/>
      <c r="ET8" s="158"/>
      <c r="EU8" s="158"/>
      <c r="EV8" s="146" t="s">
        <v>112</v>
      </c>
      <c r="EW8" s="146" t="s">
        <v>148</v>
      </c>
      <c r="EX8" s="158" t="s">
        <v>94</v>
      </c>
      <c r="EY8" s="158"/>
      <c r="EZ8" s="158"/>
      <c r="FA8" s="158"/>
      <c r="FB8" s="146" t="s">
        <v>112</v>
      </c>
      <c r="FC8" s="146" t="s">
        <v>148</v>
      </c>
      <c r="FD8" s="158" t="s">
        <v>103</v>
      </c>
      <c r="FE8" s="158"/>
      <c r="FF8" s="158"/>
      <c r="FG8" s="158"/>
      <c r="FH8" s="146" t="s">
        <v>112</v>
      </c>
      <c r="FI8" s="146" t="s">
        <v>148</v>
      </c>
      <c r="FJ8" s="160" t="s">
        <v>151</v>
      </c>
      <c r="FK8" s="141" t="s">
        <v>152</v>
      </c>
    </row>
    <row r="9" spans="1:167" ht="71.25" customHeight="1" thickBot="1" x14ac:dyDescent="0.25">
      <c r="A9" s="124"/>
      <c r="B9" s="173"/>
      <c r="C9" s="175"/>
      <c r="D9" s="173"/>
      <c r="E9" s="178"/>
      <c r="F9" s="178"/>
      <c r="G9" s="165" t="s">
        <v>111</v>
      </c>
      <c r="H9" s="166"/>
      <c r="I9" s="166"/>
      <c r="J9" s="166"/>
      <c r="K9" s="166"/>
      <c r="L9" s="166"/>
      <c r="M9" s="167"/>
      <c r="N9" s="152" t="s">
        <v>113</v>
      </c>
      <c r="O9" s="153"/>
      <c r="P9" s="153"/>
      <c r="Q9" s="153"/>
      <c r="R9" s="154"/>
      <c r="S9" s="147"/>
      <c r="T9" s="165" t="s">
        <v>111</v>
      </c>
      <c r="U9" s="166"/>
      <c r="V9" s="166"/>
      <c r="W9" s="166"/>
      <c r="X9" s="166"/>
      <c r="Y9" s="166"/>
      <c r="Z9" s="166"/>
      <c r="AA9" s="166"/>
      <c r="AB9" s="166"/>
      <c r="AC9" s="167"/>
      <c r="AD9" s="152" t="s">
        <v>113</v>
      </c>
      <c r="AE9" s="153"/>
      <c r="AF9" s="153"/>
      <c r="AG9" s="153"/>
      <c r="AH9" s="181"/>
      <c r="AI9" s="147"/>
      <c r="AJ9" s="152" t="s">
        <v>111</v>
      </c>
      <c r="AK9" s="153"/>
      <c r="AL9" s="153"/>
      <c r="AM9" s="154"/>
      <c r="AN9" s="165" t="s">
        <v>113</v>
      </c>
      <c r="AO9" s="166"/>
      <c r="AP9" s="166"/>
      <c r="AQ9" s="166"/>
      <c r="AR9" s="167"/>
      <c r="AS9" s="147"/>
      <c r="AT9" s="165" t="s">
        <v>111</v>
      </c>
      <c r="AU9" s="166"/>
      <c r="AV9" s="166"/>
      <c r="AW9" s="167"/>
      <c r="AX9" s="165" t="s">
        <v>113</v>
      </c>
      <c r="AY9" s="166"/>
      <c r="AZ9" s="166"/>
      <c r="BA9" s="166"/>
      <c r="BB9" s="167"/>
      <c r="BC9" s="128"/>
      <c r="BD9" s="142"/>
      <c r="BE9" s="152" t="s">
        <v>111</v>
      </c>
      <c r="BF9" s="153"/>
      <c r="BG9" s="153"/>
      <c r="BH9" s="153"/>
      <c r="BI9" s="153"/>
      <c r="BJ9" s="153"/>
      <c r="BK9" s="153"/>
      <c r="BL9" s="154"/>
      <c r="BM9" s="130" t="s">
        <v>113</v>
      </c>
      <c r="BN9" s="131"/>
      <c r="BO9" s="131"/>
      <c r="BP9" s="131"/>
      <c r="BQ9" s="180"/>
      <c r="BR9" s="147"/>
      <c r="BS9" s="152" t="s">
        <v>111</v>
      </c>
      <c r="BT9" s="153"/>
      <c r="BU9" s="153"/>
      <c r="BV9" s="153"/>
      <c r="BW9" s="153"/>
      <c r="BX9" s="153"/>
      <c r="BY9" s="154"/>
      <c r="BZ9" s="130" t="s">
        <v>113</v>
      </c>
      <c r="CA9" s="131"/>
      <c r="CB9" s="131"/>
      <c r="CC9" s="131"/>
      <c r="CD9" s="180"/>
      <c r="CE9" s="180"/>
      <c r="CF9" s="147"/>
      <c r="CG9" s="152" t="s">
        <v>111</v>
      </c>
      <c r="CH9" s="153"/>
      <c r="CI9" s="153"/>
      <c r="CJ9" s="154"/>
      <c r="CK9" s="130" t="s">
        <v>113</v>
      </c>
      <c r="CL9" s="131"/>
      <c r="CM9" s="131"/>
      <c r="CN9" s="131"/>
      <c r="CO9" s="147"/>
      <c r="CP9" s="152" t="s">
        <v>111</v>
      </c>
      <c r="CQ9" s="153"/>
      <c r="CR9" s="154"/>
      <c r="CS9" s="130" t="s">
        <v>113</v>
      </c>
      <c r="CT9" s="131"/>
      <c r="CU9" s="131"/>
      <c r="CV9" s="131"/>
      <c r="CW9" s="131"/>
      <c r="CX9" s="147"/>
      <c r="CY9" s="132" t="s">
        <v>111</v>
      </c>
      <c r="CZ9" s="133"/>
      <c r="DA9" s="133"/>
      <c r="DB9" s="134"/>
      <c r="DC9" s="135" t="s">
        <v>113</v>
      </c>
      <c r="DD9" s="136"/>
      <c r="DE9" s="136"/>
      <c r="DF9" s="137"/>
      <c r="DG9" s="147"/>
      <c r="DH9" s="152" t="s">
        <v>111</v>
      </c>
      <c r="DI9" s="154"/>
      <c r="DJ9" s="130" t="s">
        <v>113</v>
      </c>
      <c r="DK9" s="131"/>
      <c r="DL9" s="131"/>
      <c r="DM9" s="131"/>
      <c r="DN9" s="131"/>
      <c r="DO9" s="147"/>
      <c r="DP9" s="152" t="s">
        <v>111</v>
      </c>
      <c r="DQ9" s="153"/>
      <c r="DR9" s="153"/>
      <c r="DS9" s="153"/>
      <c r="DT9" s="153"/>
      <c r="DU9" s="153"/>
      <c r="DV9" s="154"/>
      <c r="DW9" s="130" t="s">
        <v>113</v>
      </c>
      <c r="DX9" s="131"/>
      <c r="DY9" s="131"/>
      <c r="DZ9" s="131"/>
      <c r="EA9" s="131"/>
      <c r="EB9" s="128"/>
      <c r="EC9" s="142"/>
      <c r="ED9" s="163" t="s">
        <v>113</v>
      </c>
      <c r="EE9" s="153"/>
      <c r="EF9" s="153"/>
      <c r="EG9" s="154"/>
      <c r="EH9" s="147"/>
      <c r="EI9" s="147"/>
      <c r="EJ9" s="130" t="s">
        <v>113</v>
      </c>
      <c r="EK9" s="131"/>
      <c r="EL9" s="131"/>
      <c r="EM9" s="131"/>
      <c r="EN9" s="147"/>
      <c r="EO9" s="147"/>
      <c r="EP9" s="161"/>
      <c r="EQ9" s="142"/>
      <c r="ER9" s="163" t="s">
        <v>113</v>
      </c>
      <c r="ES9" s="153"/>
      <c r="ET9" s="153"/>
      <c r="EU9" s="154"/>
      <c r="EV9" s="147"/>
      <c r="EW9" s="147"/>
      <c r="EX9" s="130" t="s">
        <v>113</v>
      </c>
      <c r="EY9" s="131"/>
      <c r="EZ9" s="131"/>
      <c r="FA9" s="131"/>
      <c r="FB9" s="147"/>
      <c r="FC9" s="147"/>
      <c r="FD9" s="130" t="s">
        <v>113</v>
      </c>
      <c r="FE9" s="131"/>
      <c r="FF9" s="131"/>
      <c r="FG9" s="131"/>
      <c r="FH9" s="147"/>
      <c r="FI9" s="147"/>
      <c r="FJ9" s="161"/>
      <c r="FK9" s="142"/>
    </row>
    <row r="10" spans="1:167" ht="13.5" thickBot="1" x14ac:dyDescent="0.25">
      <c r="A10" s="11"/>
      <c r="B10" s="174"/>
      <c r="C10" s="176"/>
      <c r="D10" s="174"/>
      <c r="E10" s="179"/>
      <c r="F10" s="179"/>
      <c r="G10" s="15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6" t="s">
        <v>15</v>
      </c>
      <c r="M10" s="17" t="s">
        <v>16</v>
      </c>
      <c r="N10" s="15" t="s">
        <v>10</v>
      </c>
      <c r="O10" s="16" t="s">
        <v>11</v>
      </c>
      <c r="P10" s="16" t="s">
        <v>12</v>
      </c>
      <c r="Q10" s="16" t="s">
        <v>13</v>
      </c>
      <c r="R10" s="17" t="s">
        <v>14</v>
      </c>
      <c r="S10" s="147"/>
      <c r="T10" s="3" t="s">
        <v>29</v>
      </c>
      <c r="U10" s="3" t="s">
        <v>30</v>
      </c>
      <c r="V10" s="3" t="s">
        <v>31</v>
      </c>
      <c r="W10" s="3" t="s">
        <v>32</v>
      </c>
      <c r="X10" s="3" t="s">
        <v>33</v>
      </c>
      <c r="Y10" s="3" t="s">
        <v>34</v>
      </c>
      <c r="Z10" s="3" t="s">
        <v>35</v>
      </c>
      <c r="AA10" s="3" t="s">
        <v>36</v>
      </c>
      <c r="AB10" s="3" t="s">
        <v>37</v>
      </c>
      <c r="AC10" s="3" t="s">
        <v>38</v>
      </c>
      <c r="AD10" s="3" t="s">
        <v>29</v>
      </c>
      <c r="AE10" s="3" t="s">
        <v>30</v>
      </c>
      <c r="AF10" s="3" t="s">
        <v>31</v>
      </c>
      <c r="AG10" s="3" t="s">
        <v>32</v>
      </c>
      <c r="AH10" s="3" t="s">
        <v>33</v>
      </c>
      <c r="AI10" s="147"/>
      <c r="AJ10" s="19" t="s">
        <v>39</v>
      </c>
      <c r="AK10" s="8" t="s">
        <v>40</v>
      </c>
      <c r="AL10" s="8" t="s">
        <v>41</v>
      </c>
      <c r="AM10" s="7" t="s">
        <v>42</v>
      </c>
      <c r="AN10" s="3" t="s">
        <v>39</v>
      </c>
      <c r="AO10" s="3" t="s">
        <v>40</v>
      </c>
      <c r="AP10" s="3" t="s">
        <v>41</v>
      </c>
      <c r="AQ10" s="3" t="s">
        <v>42</v>
      </c>
      <c r="AR10" s="3" t="s">
        <v>43</v>
      </c>
      <c r="AS10" s="147"/>
      <c r="AT10" s="3" t="s">
        <v>44</v>
      </c>
      <c r="AU10" s="3" t="s">
        <v>0</v>
      </c>
      <c r="AV10" s="3" t="s">
        <v>1</v>
      </c>
      <c r="AW10" s="3" t="s">
        <v>2</v>
      </c>
      <c r="AX10" s="3" t="s">
        <v>44</v>
      </c>
      <c r="AY10" s="3" t="s">
        <v>0</v>
      </c>
      <c r="AZ10" s="3" t="s">
        <v>1</v>
      </c>
      <c r="BA10" s="3" t="s">
        <v>2</v>
      </c>
      <c r="BB10" s="3" t="s">
        <v>45</v>
      </c>
      <c r="BC10" s="128"/>
      <c r="BD10" s="142"/>
      <c r="BE10" s="9" t="s">
        <v>21</v>
      </c>
      <c r="BF10" s="69" t="s">
        <v>22</v>
      </c>
      <c r="BG10" s="69" t="s">
        <v>23</v>
      </c>
      <c r="BH10" s="69" t="s">
        <v>24</v>
      </c>
      <c r="BI10" s="8" t="s">
        <v>25</v>
      </c>
      <c r="BJ10" s="8" t="s">
        <v>26</v>
      </c>
      <c r="BK10" s="8" t="s">
        <v>27</v>
      </c>
      <c r="BL10" s="18" t="s">
        <v>28</v>
      </c>
      <c r="BM10" s="7" t="s">
        <v>21</v>
      </c>
      <c r="BN10" s="7" t="s">
        <v>22</v>
      </c>
      <c r="BO10" s="7" t="s">
        <v>23</v>
      </c>
      <c r="BP10" s="7" t="s">
        <v>24</v>
      </c>
      <c r="BQ10" s="7" t="s">
        <v>25</v>
      </c>
      <c r="BR10" s="147"/>
      <c r="BS10" s="9" t="s">
        <v>46</v>
      </c>
      <c r="BT10" s="8" t="s">
        <v>47</v>
      </c>
      <c r="BU10" s="8" t="s">
        <v>48</v>
      </c>
      <c r="BV10" s="8" t="s">
        <v>49</v>
      </c>
      <c r="BW10" s="8" t="s">
        <v>50</v>
      </c>
      <c r="BX10" s="8" t="s">
        <v>51</v>
      </c>
      <c r="BY10" s="18" t="s">
        <v>52</v>
      </c>
      <c r="BZ10" s="7" t="s">
        <v>46</v>
      </c>
      <c r="CA10" s="7" t="s">
        <v>47</v>
      </c>
      <c r="CB10" s="7" t="s">
        <v>48</v>
      </c>
      <c r="CC10" s="7" t="s">
        <v>49</v>
      </c>
      <c r="CD10" s="7" t="s">
        <v>50</v>
      </c>
      <c r="CE10" s="7" t="s">
        <v>51</v>
      </c>
      <c r="CF10" s="147"/>
      <c r="CG10" s="3" t="s">
        <v>53</v>
      </c>
      <c r="CH10" s="3" t="s">
        <v>54</v>
      </c>
      <c r="CI10" s="3" t="s">
        <v>55</v>
      </c>
      <c r="CJ10" s="2" t="s">
        <v>56</v>
      </c>
      <c r="CK10" s="7" t="s">
        <v>54</v>
      </c>
      <c r="CL10" s="8" t="s">
        <v>55</v>
      </c>
      <c r="CM10" s="8" t="s">
        <v>56</v>
      </c>
      <c r="CN10" s="8" t="s">
        <v>57</v>
      </c>
      <c r="CO10" s="147"/>
      <c r="CP10" s="9" t="s">
        <v>59</v>
      </c>
      <c r="CQ10" s="8" t="s">
        <v>60</v>
      </c>
      <c r="CR10" s="4" t="s">
        <v>61</v>
      </c>
      <c r="CS10" s="7" t="s">
        <v>59</v>
      </c>
      <c r="CT10" s="7" t="s">
        <v>60</v>
      </c>
      <c r="CU10" s="7" t="s">
        <v>61</v>
      </c>
      <c r="CV10" s="7" t="s">
        <v>62</v>
      </c>
      <c r="CW10" s="7" t="s">
        <v>63</v>
      </c>
      <c r="CX10" s="147"/>
      <c r="CY10" s="103" t="s">
        <v>65</v>
      </c>
      <c r="CZ10" s="104" t="s">
        <v>66</v>
      </c>
      <c r="DA10" s="104" t="s">
        <v>67</v>
      </c>
      <c r="DB10" s="105" t="s">
        <v>68</v>
      </c>
      <c r="DC10" s="106" t="s">
        <v>65</v>
      </c>
      <c r="DD10" s="106" t="s">
        <v>66</v>
      </c>
      <c r="DE10" s="106" t="s">
        <v>67</v>
      </c>
      <c r="DF10" s="107" t="s">
        <v>68</v>
      </c>
      <c r="DG10" s="147"/>
      <c r="DH10" s="3" t="s">
        <v>70</v>
      </c>
      <c r="DI10" s="4" t="s">
        <v>71</v>
      </c>
      <c r="DJ10" s="7" t="s">
        <v>70</v>
      </c>
      <c r="DK10" s="7" t="s">
        <v>71</v>
      </c>
      <c r="DL10" s="7" t="s">
        <v>72</v>
      </c>
      <c r="DM10" s="7" t="s">
        <v>73</v>
      </c>
      <c r="DN10" s="7" t="s">
        <v>74</v>
      </c>
      <c r="DO10" s="147"/>
      <c r="DP10" s="3" t="s">
        <v>76</v>
      </c>
      <c r="DQ10" s="8" t="s">
        <v>77</v>
      </c>
      <c r="DR10" s="8" t="s">
        <v>78</v>
      </c>
      <c r="DS10" s="8" t="s">
        <v>79</v>
      </c>
      <c r="DT10" s="8" t="s">
        <v>80</v>
      </c>
      <c r="DU10" s="8" t="s">
        <v>81</v>
      </c>
      <c r="DV10" s="4" t="s">
        <v>82</v>
      </c>
      <c r="DW10" s="7" t="s">
        <v>76</v>
      </c>
      <c r="DX10" s="7" t="s">
        <v>77</v>
      </c>
      <c r="DY10" s="7" t="s">
        <v>78</v>
      </c>
      <c r="DZ10" s="7" t="s">
        <v>79</v>
      </c>
      <c r="EA10" s="7" t="s">
        <v>80</v>
      </c>
      <c r="EB10" s="128"/>
      <c r="EC10" s="142"/>
      <c r="ED10" s="7" t="s">
        <v>84</v>
      </c>
      <c r="EE10" s="8" t="s">
        <v>85</v>
      </c>
      <c r="EF10" s="8" t="s">
        <v>86</v>
      </c>
      <c r="EG10" s="4" t="s">
        <v>87</v>
      </c>
      <c r="EH10" s="147"/>
      <c r="EI10" s="147"/>
      <c r="EJ10" s="7" t="s">
        <v>89</v>
      </c>
      <c r="EK10" s="7" t="s">
        <v>90</v>
      </c>
      <c r="EL10" s="7" t="s">
        <v>91</v>
      </c>
      <c r="EM10" s="7" t="s">
        <v>92</v>
      </c>
      <c r="EN10" s="147"/>
      <c r="EO10" s="147"/>
      <c r="EP10" s="161"/>
      <c r="EQ10" s="142"/>
      <c r="ER10" s="87" t="s">
        <v>95</v>
      </c>
      <c r="ES10" s="8" t="s">
        <v>97</v>
      </c>
      <c r="ET10" s="8" t="s">
        <v>98</v>
      </c>
      <c r="EU10" s="7" t="s">
        <v>99</v>
      </c>
      <c r="EV10" s="147"/>
      <c r="EW10" s="147"/>
      <c r="EX10" s="7" t="s">
        <v>96</v>
      </c>
      <c r="EY10" s="7" t="s">
        <v>100</v>
      </c>
      <c r="EZ10" s="7" t="s">
        <v>101</v>
      </c>
      <c r="FA10" s="7" t="s">
        <v>102</v>
      </c>
      <c r="FB10" s="147"/>
      <c r="FC10" s="147"/>
      <c r="FD10" s="7" t="s">
        <v>104</v>
      </c>
      <c r="FE10" s="7" t="s">
        <v>105</v>
      </c>
      <c r="FF10" s="7" t="s">
        <v>106</v>
      </c>
      <c r="FG10" s="7" t="s">
        <v>107</v>
      </c>
      <c r="FH10" s="147"/>
      <c r="FI10" s="147"/>
      <c r="FJ10" s="161"/>
      <c r="FK10" s="142"/>
    </row>
    <row r="11" spans="1:167" ht="15.75" customHeight="1" thickBot="1" x14ac:dyDescent="0.25">
      <c r="A11" s="11"/>
      <c r="B11" s="144" t="s">
        <v>114</v>
      </c>
      <c r="C11" s="144"/>
      <c r="D11" s="144"/>
      <c r="E11" s="144"/>
      <c r="F11" s="145"/>
      <c r="G11" s="37">
        <v>1.43</v>
      </c>
      <c r="H11" s="38">
        <v>1.43</v>
      </c>
      <c r="I11" s="38">
        <v>1.43</v>
      </c>
      <c r="J11" s="38">
        <v>1.43</v>
      </c>
      <c r="K11" s="38">
        <v>1.43</v>
      </c>
      <c r="L11" s="38">
        <v>1.43</v>
      </c>
      <c r="M11" s="43">
        <v>1.43</v>
      </c>
      <c r="N11" s="37">
        <v>0</v>
      </c>
      <c r="O11" s="38">
        <v>2.5</v>
      </c>
      <c r="P11" s="38">
        <v>5</v>
      </c>
      <c r="Q11" s="38">
        <v>7.5</v>
      </c>
      <c r="R11" s="39">
        <v>10</v>
      </c>
      <c r="S11" s="148"/>
      <c r="T11" s="37">
        <v>1</v>
      </c>
      <c r="U11" s="43">
        <v>1</v>
      </c>
      <c r="V11" s="43">
        <v>1</v>
      </c>
      <c r="W11" s="43">
        <v>1</v>
      </c>
      <c r="X11" s="43">
        <v>1</v>
      </c>
      <c r="Y11" s="43">
        <v>1</v>
      </c>
      <c r="Z11" s="43">
        <v>1</v>
      </c>
      <c r="AA11" s="43">
        <v>1</v>
      </c>
      <c r="AB11" s="43">
        <v>1</v>
      </c>
      <c r="AC11" s="51">
        <v>1</v>
      </c>
      <c r="AD11" s="37">
        <v>0</v>
      </c>
      <c r="AE11" s="38">
        <v>2.5</v>
      </c>
      <c r="AF11" s="38">
        <v>5</v>
      </c>
      <c r="AG11" s="38">
        <v>7.5</v>
      </c>
      <c r="AH11" s="39">
        <v>10</v>
      </c>
      <c r="AI11" s="148"/>
      <c r="AJ11" s="37">
        <v>2.5</v>
      </c>
      <c r="AK11" s="43">
        <v>2.5</v>
      </c>
      <c r="AL11" s="43">
        <v>2.5</v>
      </c>
      <c r="AM11" s="51">
        <v>2.5</v>
      </c>
      <c r="AN11" s="37">
        <v>0</v>
      </c>
      <c r="AO11" s="38">
        <v>2.5</v>
      </c>
      <c r="AP11" s="38">
        <v>5</v>
      </c>
      <c r="AQ11" s="38">
        <v>7.5</v>
      </c>
      <c r="AR11" s="39">
        <v>10</v>
      </c>
      <c r="AS11" s="148"/>
      <c r="AT11" s="37">
        <v>2.5</v>
      </c>
      <c r="AU11" s="43">
        <v>2.5</v>
      </c>
      <c r="AV11" s="43">
        <v>2.5</v>
      </c>
      <c r="AW11" s="51">
        <v>2.5</v>
      </c>
      <c r="AX11" s="37">
        <v>0</v>
      </c>
      <c r="AY11" s="38">
        <v>2.5</v>
      </c>
      <c r="AZ11" s="38">
        <v>5</v>
      </c>
      <c r="BA11" s="38">
        <v>7.5</v>
      </c>
      <c r="BB11" s="39">
        <v>10</v>
      </c>
      <c r="BC11" s="183"/>
      <c r="BD11" s="155"/>
      <c r="BE11" s="56">
        <v>1.25</v>
      </c>
      <c r="BF11" s="57">
        <v>1.25</v>
      </c>
      <c r="BG11" s="57">
        <v>1.25</v>
      </c>
      <c r="BH11" s="57">
        <v>1.25</v>
      </c>
      <c r="BI11" s="57">
        <v>1.25</v>
      </c>
      <c r="BJ11" s="57">
        <v>1.25</v>
      </c>
      <c r="BK11" s="57">
        <v>1.25</v>
      </c>
      <c r="BL11" s="58">
        <v>1.25</v>
      </c>
      <c r="BM11" s="37">
        <v>0</v>
      </c>
      <c r="BN11" s="38">
        <v>2.5</v>
      </c>
      <c r="BO11" s="38">
        <v>5</v>
      </c>
      <c r="BP11" s="38">
        <v>7.5</v>
      </c>
      <c r="BQ11" s="39">
        <v>10</v>
      </c>
      <c r="BR11" s="148"/>
      <c r="BS11" s="37">
        <v>1.4</v>
      </c>
      <c r="BT11" s="43">
        <v>1.4</v>
      </c>
      <c r="BU11" s="43">
        <v>1.4</v>
      </c>
      <c r="BV11" s="43">
        <v>1.4</v>
      </c>
      <c r="BW11" s="43">
        <v>1.4</v>
      </c>
      <c r="BX11" s="43">
        <v>1.4</v>
      </c>
      <c r="BY11" s="59">
        <v>1.4</v>
      </c>
      <c r="BZ11" s="43">
        <v>0</v>
      </c>
      <c r="CA11" s="37">
        <v>0</v>
      </c>
      <c r="CB11" s="38">
        <v>2.5</v>
      </c>
      <c r="CC11" s="38">
        <v>5</v>
      </c>
      <c r="CD11" s="38">
        <v>7.5</v>
      </c>
      <c r="CE11" s="39">
        <v>10</v>
      </c>
      <c r="CF11" s="148"/>
      <c r="CG11" s="37">
        <v>2.5</v>
      </c>
      <c r="CH11" s="43">
        <v>2.5</v>
      </c>
      <c r="CI11" s="43">
        <v>2.5</v>
      </c>
      <c r="CJ11" s="59">
        <v>2.5</v>
      </c>
      <c r="CK11" s="110">
        <v>0</v>
      </c>
      <c r="CL11" s="111">
        <v>5</v>
      </c>
      <c r="CM11" s="111">
        <v>7.5</v>
      </c>
      <c r="CN11" s="112">
        <v>10</v>
      </c>
      <c r="CO11" s="149"/>
      <c r="CP11" s="37">
        <v>3.3</v>
      </c>
      <c r="CQ11" s="43">
        <v>3.3</v>
      </c>
      <c r="CR11" s="59">
        <v>3.3</v>
      </c>
      <c r="CS11" s="37">
        <v>0</v>
      </c>
      <c r="CT11" s="38">
        <v>2.5</v>
      </c>
      <c r="CU11" s="38">
        <v>5</v>
      </c>
      <c r="CV11" s="38">
        <v>7.5</v>
      </c>
      <c r="CW11" s="39">
        <v>10</v>
      </c>
      <c r="CX11" s="149"/>
      <c r="CY11" s="99">
        <v>2.5</v>
      </c>
      <c r="CZ11" s="100">
        <v>2.5</v>
      </c>
      <c r="DA11" s="100">
        <v>2.5</v>
      </c>
      <c r="DB11" s="101">
        <v>2.5</v>
      </c>
      <c r="DC11" s="102">
        <v>0</v>
      </c>
      <c r="DD11" s="102">
        <v>5</v>
      </c>
      <c r="DE11" s="102">
        <v>7.5</v>
      </c>
      <c r="DF11" s="108">
        <v>10</v>
      </c>
      <c r="DG11" s="149"/>
      <c r="DH11" s="37">
        <v>5</v>
      </c>
      <c r="DI11" s="59">
        <v>5</v>
      </c>
      <c r="DJ11" s="37">
        <v>0</v>
      </c>
      <c r="DK11" s="38">
        <v>2.5</v>
      </c>
      <c r="DL11" s="38">
        <v>5</v>
      </c>
      <c r="DM11" s="38">
        <v>7.5</v>
      </c>
      <c r="DN11" s="39">
        <v>10</v>
      </c>
      <c r="DO11" s="148"/>
      <c r="DP11" s="37">
        <v>1.4</v>
      </c>
      <c r="DQ11" s="43">
        <v>1.4</v>
      </c>
      <c r="DR11" s="43">
        <v>1.4</v>
      </c>
      <c r="DS11" s="43">
        <v>1.4</v>
      </c>
      <c r="DT11" s="43">
        <v>1.4</v>
      </c>
      <c r="DU11" s="43">
        <v>1.4</v>
      </c>
      <c r="DV11" s="59">
        <v>1.4</v>
      </c>
      <c r="DW11" s="37">
        <v>0</v>
      </c>
      <c r="DX11" s="38">
        <v>2.5</v>
      </c>
      <c r="DY11" s="38">
        <v>5</v>
      </c>
      <c r="DZ11" s="38">
        <v>7.5</v>
      </c>
      <c r="EA11" s="39">
        <v>10</v>
      </c>
      <c r="EB11" s="129"/>
      <c r="EC11" s="143"/>
      <c r="ED11" s="66">
        <v>0</v>
      </c>
      <c r="EE11" s="67">
        <v>5</v>
      </c>
      <c r="EF11" s="67">
        <v>7.5</v>
      </c>
      <c r="EG11" s="68">
        <v>10</v>
      </c>
      <c r="EH11" s="149"/>
      <c r="EI11" s="149"/>
      <c r="EJ11" s="66">
        <v>0</v>
      </c>
      <c r="EK11" s="67">
        <v>5</v>
      </c>
      <c r="EL11" s="67">
        <v>7.5</v>
      </c>
      <c r="EM11" s="68">
        <v>10</v>
      </c>
      <c r="EN11" s="149"/>
      <c r="EO11" s="147"/>
      <c r="EP11" s="162"/>
      <c r="EQ11" s="142"/>
      <c r="ER11" s="66">
        <v>0</v>
      </c>
      <c r="ES11" s="67">
        <v>5</v>
      </c>
      <c r="ET11" s="67">
        <v>7.5</v>
      </c>
      <c r="EU11" s="68">
        <v>10</v>
      </c>
      <c r="EV11" s="149"/>
      <c r="EW11" s="147"/>
      <c r="EX11" s="66">
        <v>0</v>
      </c>
      <c r="EY11" s="67">
        <v>5</v>
      </c>
      <c r="EZ11" s="67">
        <v>7.5</v>
      </c>
      <c r="FA11" s="68">
        <v>10</v>
      </c>
      <c r="FB11" s="149"/>
      <c r="FC11" s="149"/>
      <c r="FD11" s="66">
        <v>0</v>
      </c>
      <c r="FE11" s="67">
        <v>5</v>
      </c>
      <c r="FF11" s="67">
        <v>7.5</v>
      </c>
      <c r="FG11" s="68">
        <v>10</v>
      </c>
      <c r="FH11" s="148"/>
      <c r="FI11" s="148"/>
      <c r="FJ11" s="164"/>
      <c r="FK11" s="155"/>
    </row>
    <row r="12" spans="1:167" ht="101.25" customHeight="1" thickBot="1" x14ac:dyDescent="0.25">
      <c r="A12" s="11">
        <v>1</v>
      </c>
      <c r="B12" s="121">
        <v>101</v>
      </c>
      <c r="C12" s="171" t="s">
        <v>116</v>
      </c>
      <c r="D12" s="172"/>
      <c r="E12" s="5">
        <v>287</v>
      </c>
      <c r="F12" s="6">
        <v>58</v>
      </c>
      <c r="G12" s="10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2">
        <v>1</v>
      </c>
      <c r="N12" s="10"/>
      <c r="O12" s="11"/>
      <c r="P12" s="11"/>
      <c r="Q12" s="11">
        <v>14</v>
      </c>
      <c r="R12" s="12">
        <v>44</v>
      </c>
      <c r="S12" s="54">
        <f>(SUM(G12:M12)*1.43+(N12*0+O12*2.5+P12*5+Q12*7.5+R12*10)/$F12)/2</f>
        <v>9.7032758620689652</v>
      </c>
      <c r="T12" s="10">
        <v>1</v>
      </c>
      <c r="U12" s="11">
        <v>1</v>
      </c>
      <c r="V12" s="11"/>
      <c r="W12" s="11"/>
      <c r="X12" s="11">
        <v>1</v>
      </c>
      <c r="Y12" s="11">
        <v>1</v>
      </c>
      <c r="Z12" s="11">
        <v>1</v>
      </c>
      <c r="AA12" s="11">
        <v>1</v>
      </c>
      <c r="AB12" s="11">
        <v>1</v>
      </c>
      <c r="AC12" s="12">
        <v>1</v>
      </c>
      <c r="AD12" s="10"/>
      <c r="AE12" s="11"/>
      <c r="AF12" s="11"/>
      <c r="AG12" s="11">
        <v>9</v>
      </c>
      <c r="AH12" s="13">
        <v>49</v>
      </c>
      <c r="AI12" s="54">
        <f>(SUM(T12:AC12)*1+(AD12*0+AE12*2.5+AF12*5+AG12*7.5+AH12*10)/$F12)/2</f>
        <v>8.806034482758621</v>
      </c>
      <c r="AJ12" s="10">
        <v>1</v>
      </c>
      <c r="AK12" s="11">
        <v>1</v>
      </c>
      <c r="AL12" s="11"/>
      <c r="AM12" s="12"/>
      <c r="AN12" s="10">
        <v>4</v>
      </c>
      <c r="AO12" s="11">
        <v>6</v>
      </c>
      <c r="AP12" s="11">
        <v>47</v>
      </c>
      <c r="AQ12" s="11">
        <v>1</v>
      </c>
      <c r="AR12" s="12"/>
      <c r="AS12" s="54">
        <f>(SUM(AJ12:AM12)*2.5+(AN12*0+AO12*2.5+AP12*5+AQ12*7.5+AR12*10)/$F12)/2</f>
        <v>4.7198275862068968</v>
      </c>
      <c r="AT12" s="10"/>
      <c r="AU12" s="11"/>
      <c r="AV12" s="11"/>
      <c r="AW12" s="12"/>
      <c r="AX12" s="10">
        <v>4</v>
      </c>
      <c r="AY12" s="11">
        <v>6</v>
      </c>
      <c r="AZ12" s="11">
        <v>47</v>
      </c>
      <c r="BA12" s="11">
        <v>1</v>
      </c>
      <c r="BB12" s="12"/>
      <c r="BC12" s="75">
        <f>(SUM(AT12:AW12)*2.5+(AX12*0+AY12*2.5+AZ12*5+BA12*7.5+BB12*10)/$F12)/2</f>
        <v>2.2198275862068964</v>
      </c>
      <c r="BD12" s="52">
        <f>(S12+AI12+AS12+BC12)/4</f>
        <v>6.3622413793103449</v>
      </c>
      <c r="BE12" s="10"/>
      <c r="BF12" s="11"/>
      <c r="BG12" s="11"/>
      <c r="BH12" s="11"/>
      <c r="BI12" s="11">
        <v>1</v>
      </c>
      <c r="BJ12" s="11"/>
      <c r="BK12" s="11"/>
      <c r="BL12" s="12">
        <v>1</v>
      </c>
      <c r="BM12" s="14"/>
      <c r="BN12" s="11"/>
      <c r="BO12" s="11">
        <v>26</v>
      </c>
      <c r="BP12" s="11">
        <v>32</v>
      </c>
      <c r="BQ12" s="13"/>
      <c r="BR12" s="54">
        <f>(SUM(BE12:BL12)*1.25+(BM12*0+BN12*2.5+BO12*5+BP12*7.5+BQ12*10)/$F12)/2</f>
        <v>4.4396551724137936</v>
      </c>
      <c r="BS12" s="10">
        <v>1</v>
      </c>
      <c r="BT12" s="11">
        <v>1</v>
      </c>
      <c r="BU12" s="11"/>
      <c r="BV12" s="11"/>
      <c r="BW12" s="11"/>
      <c r="BX12" s="11"/>
      <c r="BY12" s="12"/>
      <c r="BZ12" s="14"/>
      <c r="CA12" s="11"/>
      <c r="CB12" s="11">
        <v>17</v>
      </c>
      <c r="CC12" s="11">
        <v>41</v>
      </c>
      <c r="CD12" s="13"/>
      <c r="CE12" s="13"/>
      <c r="CF12" s="65">
        <f>((SUM(BS12:BY12)*1.4+(BZ12*0+CA12*0+CB12*2.5+CC12*5+CD12*7.5+CE12*10)/$F12))/2</f>
        <v>3.5336206896551725</v>
      </c>
      <c r="CG12" s="10">
        <v>1</v>
      </c>
      <c r="CH12" s="11"/>
      <c r="CI12" s="11"/>
      <c r="CJ12" s="12"/>
      <c r="CK12" s="60"/>
      <c r="CL12" s="61"/>
      <c r="CM12" s="61">
        <v>6</v>
      </c>
      <c r="CN12" s="61">
        <v>52</v>
      </c>
      <c r="CO12" s="109">
        <f>(SUM(CG12:CJ12)*2.5+(CK12*0+CL12*5+CM12*7.5+CN12*10)/$F12)/2</f>
        <v>6.1206896551724137</v>
      </c>
      <c r="CP12" s="10"/>
      <c r="CQ12" s="11"/>
      <c r="CR12" s="12"/>
      <c r="CS12" s="14"/>
      <c r="CT12" s="11"/>
      <c r="CU12" s="11"/>
      <c r="CV12" s="11"/>
      <c r="CW12" s="11">
        <v>58</v>
      </c>
      <c r="CX12" s="109">
        <f>(SUM(CP12:CR12)*3.3+(CS12*0+CT12*2.5+CU12*5+CV12*7.5+CW12*10)/$F12)/2</f>
        <v>5</v>
      </c>
      <c r="CY12" s="10">
        <v>1</v>
      </c>
      <c r="CZ12" s="11">
        <v>1</v>
      </c>
      <c r="DA12" s="11">
        <v>1</v>
      </c>
      <c r="DB12" s="12"/>
      <c r="DC12" s="60"/>
      <c r="DD12" s="61">
        <v>7</v>
      </c>
      <c r="DE12" s="61">
        <v>51</v>
      </c>
      <c r="DF12" s="61"/>
      <c r="DG12" s="109">
        <f>(SUM(CY12:DB12)*2.5+(DC12*0+DD12*5+DE12*7.5+DF12*10)/$F12)/2</f>
        <v>7.3491379310344822</v>
      </c>
      <c r="DH12" s="10"/>
      <c r="DI12" s="12"/>
      <c r="DJ12" s="14">
        <v>1</v>
      </c>
      <c r="DK12" s="11">
        <v>3</v>
      </c>
      <c r="DL12" s="11">
        <v>54</v>
      </c>
      <c r="DM12" s="11"/>
      <c r="DN12" s="11"/>
      <c r="DO12" s="54">
        <f>(SUM(DH12:DI12)*5+(DJ12*0+DK12*2.5+DL12*5+DM12*7.5+DN12*10)/$F12)/2</f>
        <v>2.3922413793103448</v>
      </c>
      <c r="DP12" s="10">
        <v>1</v>
      </c>
      <c r="DQ12" s="11"/>
      <c r="DR12" s="11"/>
      <c r="DS12" s="11"/>
      <c r="DT12" s="11">
        <v>1</v>
      </c>
      <c r="DU12" s="11">
        <v>1</v>
      </c>
      <c r="DV12" s="12"/>
      <c r="DW12" s="14">
        <v>3</v>
      </c>
      <c r="DX12" s="11">
        <v>4</v>
      </c>
      <c r="DY12" s="11">
        <v>5</v>
      </c>
      <c r="DZ12" s="11"/>
      <c r="EA12" s="11">
        <v>43</v>
      </c>
      <c r="EB12" s="65">
        <f>(SUM(DP12:DV12)*1.4+(DW12*0+DX12*2.5+DY12*5+DZ12*7.5+EA12*10)/$F12)/2</f>
        <v>6.1086206896551722</v>
      </c>
      <c r="EC12" s="86">
        <f>(BR12+CF12+CO12+CX12+DG12+DO12+EB12)/7</f>
        <v>4.9919950738916254</v>
      </c>
      <c r="ED12" s="14"/>
      <c r="EE12" s="11"/>
      <c r="EF12" s="11"/>
      <c r="EG12" s="12">
        <v>58</v>
      </c>
      <c r="EH12" s="65">
        <f>(ED12*0+EE12*5+EF12*7.5+EG12*10)/$F12</f>
        <v>10</v>
      </c>
      <c r="EI12" s="71">
        <f t="shared" ref="EI12:EI41" si="0">SUM(EE12:EG12)/$F12</f>
        <v>1</v>
      </c>
      <c r="EJ12" s="14"/>
      <c r="EK12" s="11"/>
      <c r="EL12" s="11"/>
      <c r="EM12" s="11">
        <v>58</v>
      </c>
      <c r="EN12" s="65">
        <f>(EJ12*0+EK12*5+EL12*7.5+EM12*10)/$F12</f>
        <v>10</v>
      </c>
      <c r="EO12" s="71">
        <f t="shared" ref="EO12:EO41" si="1">SUM(EK12:EM12)/$F12</f>
        <v>1</v>
      </c>
      <c r="EP12" s="88">
        <f>(EH12+EN12)/2</f>
        <v>10</v>
      </c>
      <c r="EQ12" s="91">
        <f t="shared" ref="EQ12:EQ41" si="2">(SUM(EE12:EG12)+SUM(EK12:EM12))/($F12*2)</f>
        <v>1</v>
      </c>
      <c r="ER12" s="14">
        <v>1</v>
      </c>
      <c r="ES12" s="11"/>
      <c r="ET12" s="11">
        <v>25</v>
      </c>
      <c r="EU12" s="12">
        <v>32</v>
      </c>
      <c r="EV12" s="65">
        <f>(ER12*0+ES12*5+ET12*7.5+EU12*10)/$F12</f>
        <v>8.75</v>
      </c>
      <c r="EW12" s="71">
        <f t="shared" ref="EW12:EW41" si="3">SUM(ES12:EU12)/$F12</f>
        <v>0.98275862068965514</v>
      </c>
      <c r="EX12" s="14"/>
      <c r="EY12" s="11"/>
      <c r="EZ12" s="11">
        <v>45</v>
      </c>
      <c r="FA12" s="11">
        <v>13</v>
      </c>
      <c r="FB12" s="65">
        <f>(EX12*0+EY12*5+EZ12*7.5+FA12*10)/$F12</f>
        <v>8.0603448275862064</v>
      </c>
      <c r="FC12" s="94">
        <f t="shared" ref="FC12:FC41" si="4">SUM(EY12:FA12)/$F12</f>
        <v>1</v>
      </c>
      <c r="FD12" s="14"/>
      <c r="FE12" s="11"/>
      <c r="FF12" s="11">
        <v>45</v>
      </c>
      <c r="FG12" s="11">
        <v>13</v>
      </c>
      <c r="FH12" s="65">
        <f>(FD12*0+FE12*5+FF12*7.5+FG12*10)/$F12</f>
        <v>8.0603448275862064</v>
      </c>
      <c r="FI12" s="94">
        <f t="shared" ref="FI12:FI41" si="5">SUM(FE12:FG12)/$F12</f>
        <v>1</v>
      </c>
      <c r="FJ12" s="88">
        <f>(EV12+FB12+FH12)/3</f>
        <v>8.2902298850574709</v>
      </c>
      <c r="FK12" s="95">
        <f t="shared" ref="FK12:FK41" si="6">(SUM(EY12:FA12)+SUM(FE12:FG12)+SUM(ES12:EU12))/($F12*3)</f>
        <v>0.99425287356321834</v>
      </c>
    </row>
    <row r="13" spans="1:167" ht="96.75" customHeight="1" thickBot="1" x14ac:dyDescent="0.25">
      <c r="A13" s="1">
        <v>2</v>
      </c>
      <c r="B13" s="122">
        <v>111</v>
      </c>
      <c r="C13" s="171" t="s">
        <v>117</v>
      </c>
      <c r="D13" s="172"/>
      <c r="E13" s="5">
        <v>508</v>
      </c>
      <c r="F13" s="6">
        <v>50</v>
      </c>
      <c r="G13" s="10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2">
        <v>1</v>
      </c>
      <c r="N13" s="10"/>
      <c r="O13" s="11"/>
      <c r="P13" s="11"/>
      <c r="Q13" s="11">
        <v>10</v>
      </c>
      <c r="R13" s="12">
        <v>40</v>
      </c>
      <c r="S13" s="54">
        <f t="shared" ref="S13:S41" si="7">(SUM(G13:M13)*1.43+(N13*0+O13*2.5+P13*5+Q13*7.5+R13*10)/$F13)/2</f>
        <v>9.754999999999999</v>
      </c>
      <c r="T13" s="10">
        <v>1</v>
      </c>
      <c r="U13" s="11">
        <v>1</v>
      </c>
      <c r="V13" s="11">
        <v>1</v>
      </c>
      <c r="W13" s="11">
        <v>1</v>
      </c>
      <c r="X13" s="11">
        <v>1</v>
      </c>
      <c r="Y13" s="11"/>
      <c r="Z13" s="11">
        <v>1</v>
      </c>
      <c r="AA13" s="11">
        <v>1</v>
      </c>
      <c r="AB13" s="11">
        <v>1</v>
      </c>
      <c r="AC13" s="12">
        <v>1</v>
      </c>
      <c r="AD13" s="10"/>
      <c r="AE13" s="11"/>
      <c r="AF13" s="11"/>
      <c r="AG13" s="11"/>
      <c r="AH13" s="13">
        <v>50</v>
      </c>
      <c r="AI13" s="54">
        <f t="shared" ref="AI13:AI41" si="8">(SUM(T13:AC13)*1+(AD13*0+AE13*2.5+AF13*5+AG13*7.5+AH13*10)/$F13)/2</f>
        <v>9.5</v>
      </c>
      <c r="AJ13" s="10">
        <v>1</v>
      </c>
      <c r="AK13" s="11">
        <v>1</v>
      </c>
      <c r="AL13" s="11"/>
      <c r="AM13" s="12"/>
      <c r="AN13" s="10"/>
      <c r="AO13" s="11"/>
      <c r="AP13" s="11">
        <v>9</v>
      </c>
      <c r="AQ13" s="11">
        <v>41</v>
      </c>
      <c r="AR13" s="12"/>
      <c r="AS13" s="54">
        <f t="shared" ref="AS13:AS41" si="9">(SUM(AJ13:AM13)*2.5+(AN13*0+AO13*2.5+AP13*5+AQ13*7.5+AR13*10)/$F13)/2</f>
        <v>6.0250000000000004</v>
      </c>
      <c r="AT13" s="10">
        <v>1</v>
      </c>
      <c r="AU13" s="11"/>
      <c r="AV13" s="11"/>
      <c r="AW13" s="12"/>
      <c r="AX13" s="10"/>
      <c r="AY13" s="11"/>
      <c r="AZ13" s="11">
        <v>9</v>
      </c>
      <c r="BA13" s="11">
        <v>41</v>
      </c>
      <c r="BB13" s="12"/>
      <c r="BC13" s="75">
        <f t="shared" ref="BC13:BC41" si="10">(SUM(AT13:AW13)*2.5+(AX13*0+AY13*2.5+AZ13*5+BA13*7.5+BB13*10)/$F13)/2</f>
        <v>4.7750000000000004</v>
      </c>
      <c r="BD13" s="52">
        <f t="shared" ref="BD13:BD38" si="11">(S13+AI13+AS13+BC13)/4</f>
        <v>7.5137499999999999</v>
      </c>
      <c r="BE13" s="10"/>
      <c r="BF13" s="11"/>
      <c r="BG13" s="11"/>
      <c r="BH13" s="11"/>
      <c r="BI13" s="11">
        <v>1</v>
      </c>
      <c r="BJ13" s="11"/>
      <c r="BK13" s="11"/>
      <c r="BL13" s="12">
        <v>1</v>
      </c>
      <c r="BM13" s="14"/>
      <c r="BN13" s="11"/>
      <c r="BO13" s="11">
        <v>20</v>
      </c>
      <c r="BP13" s="11">
        <v>30</v>
      </c>
      <c r="BQ13" s="13"/>
      <c r="BR13" s="54">
        <f t="shared" ref="BR13:BR41" si="12">(SUM(BE13:BL13)*1.25+(BM13*0+BN13*2.5+BO13*5+BP13*7.5+BQ13*10)/$F13)/2</f>
        <v>4.5</v>
      </c>
      <c r="BS13" s="10"/>
      <c r="BT13" s="11">
        <v>1</v>
      </c>
      <c r="BU13" s="11"/>
      <c r="BV13" s="11"/>
      <c r="BW13" s="11">
        <v>1</v>
      </c>
      <c r="BX13" s="11"/>
      <c r="BY13" s="12"/>
      <c r="BZ13" s="14"/>
      <c r="CA13" s="11">
        <v>30</v>
      </c>
      <c r="CB13" s="11">
        <v>10</v>
      </c>
      <c r="CC13" s="11"/>
      <c r="CD13" s="13">
        <v>10</v>
      </c>
      <c r="CE13" s="13"/>
      <c r="CF13" s="65">
        <f t="shared" ref="CF13:CF41" si="13">((SUM(BS13:BY13)*1.4+(BZ13*0+CA13*0+CB13*2.5+CC13*5+CD13*7.5+CE13*10)/$F13))/2</f>
        <v>2.4</v>
      </c>
      <c r="CG13" s="10"/>
      <c r="CH13" s="11"/>
      <c r="CI13" s="11"/>
      <c r="CJ13" s="12"/>
      <c r="CK13" s="14"/>
      <c r="CL13" s="11"/>
      <c r="CM13" s="11">
        <v>50</v>
      </c>
      <c r="CN13" s="11"/>
      <c r="CO13" s="54">
        <f t="shared" ref="CO13:CO41" si="14">(SUM(CG13:CJ13)*2.5+(CK13*0+CL13*5+CM13*7.5+CN13*10)/$F13)/2</f>
        <v>3.75</v>
      </c>
      <c r="CP13" s="10"/>
      <c r="CQ13" s="11"/>
      <c r="CR13" s="12"/>
      <c r="CS13" s="14"/>
      <c r="CT13" s="11"/>
      <c r="CU13" s="11"/>
      <c r="CV13" s="11">
        <v>50</v>
      </c>
      <c r="CW13" s="11"/>
      <c r="CX13" s="54">
        <f t="shared" ref="CX13:CX41" si="15">(SUM(CP13:CR13)*3.3+(CS13*0+CT13*2.5+CU13*5+CV13*7.5+CW13*10)/$F13)/2</f>
        <v>3.75</v>
      </c>
      <c r="CY13" s="10">
        <v>1</v>
      </c>
      <c r="CZ13" s="11">
        <v>1</v>
      </c>
      <c r="DA13" s="11">
        <v>1</v>
      </c>
      <c r="DB13" s="12">
        <v>1</v>
      </c>
      <c r="DC13" s="14"/>
      <c r="DD13" s="11">
        <v>15</v>
      </c>
      <c r="DE13" s="11">
        <v>35</v>
      </c>
      <c r="DF13" s="11"/>
      <c r="DG13" s="54">
        <f t="shared" ref="DG13:DG41" si="16">(SUM(CY13:DB13)*2.5+(DC13*0+DD13*5+DE13*7.5+DF13*10)/$F13)/2</f>
        <v>8.375</v>
      </c>
      <c r="DH13" s="10"/>
      <c r="DI13" s="12"/>
      <c r="DJ13" s="14"/>
      <c r="DK13" s="11"/>
      <c r="DL13" s="11">
        <v>50</v>
      </c>
      <c r="DM13" s="11"/>
      <c r="DN13" s="11"/>
      <c r="DO13" s="54">
        <f t="shared" ref="DO13:DO41" si="17">(SUM(DH13:DI13)*5+(DJ13*0+DK13*2.5+DL13*5+DM13*7.5+DN13*10)/$F13)/2</f>
        <v>2.5</v>
      </c>
      <c r="DP13" s="10"/>
      <c r="DQ13" s="11"/>
      <c r="DR13" s="11"/>
      <c r="DS13" s="11"/>
      <c r="DT13" s="11"/>
      <c r="DU13" s="11"/>
      <c r="DV13" s="12"/>
      <c r="DW13" s="14">
        <v>50</v>
      </c>
      <c r="DX13" s="11"/>
      <c r="DY13" s="11"/>
      <c r="DZ13" s="11"/>
      <c r="EA13" s="11"/>
      <c r="EB13" s="72">
        <f t="shared" ref="EB13:EB41" si="18">(SUM(DP13:DV13)*1.4+(DW13*0+DX13*2.5+DY13*5+DZ13*7.5+EA13*10)/$F13)/2</f>
        <v>0</v>
      </c>
      <c r="EC13" s="84">
        <f t="shared" ref="EC13:EC42" si="19">(BR13+CF13+CO13+CX13+DG13+DO13+EB13)/7</f>
        <v>3.6107142857142853</v>
      </c>
      <c r="ED13" s="14"/>
      <c r="EE13" s="11"/>
      <c r="EF13" s="11">
        <v>10</v>
      </c>
      <c r="EG13" s="12">
        <v>40</v>
      </c>
      <c r="EH13" s="65">
        <f t="shared" ref="EH13:EH41" si="20">(ED13*0+EE13*5+EF13*7.5+EG13*10)/$F13</f>
        <v>9.5</v>
      </c>
      <c r="EI13" s="71">
        <f t="shared" si="0"/>
        <v>1</v>
      </c>
      <c r="EJ13" s="14"/>
      <c r="EK13" s="11"/>
      <c r="EL13" s="11">
        <v>10</v>
      </c>
      <c r="EM13" s="11">
        <v>40</v>
      </c>
      <c r="EN13" s="65">
        <f t="shared" ref="EN13:EN41" si="21">(EJ13*0+EK13*5+EL13*7.5+EM13*10)/$F13</f>
        <v>9.5</v>
      </c>
      <c r="EO13" s="89">
        <f t="shared" si="1"/>
        <v>1</v>
      </c>
      <c r="EP13" s="88">
        <f t="shared" ref="EP13:EP42" si="22">(EH13+EN13)/2</f>
        <v>9.5</v>
      </c>
      <c r="EQ13" s="92">
        <f t="shared" si="2"/>
        <v>1</v>
      </c>
      <c r="ER13" s="14"/>
      <c r="ES13" s="11">
        <v>50</v>
      </c>
      <c r="ET13" s="11"/>
      <c r="EU13" s="12"/>
      <c r="EV13" s="65">
        <f t="shared" ref="EV13:EV41" si="23">(ER13*0+ES13*5+ET13*7.5+EU13*10)/$F13</f>
        <v>5</v>
      </c>
      <c r="EW13" s="89">
        <f t="shared" si="3"/>
        <v>1</v>
      </c>
      <c r="EX13" s="14"/>
      <c r="EY13" s="11"/>
      <c r="EZ13" s="11">
        <v>12</v>
      </c>
      <c r="FA13" s="11">
        <v>38</v>
      </c>
      <c r="FB13" s="65">
        <f t="shared" ref="FB13:FB41" si="24">(EX13*0+EY13*5+EZ13*7.5+FA13*10)/$F13</f>
        <v>9.4</v>
      </c>
      <c r="FC13" s="94">
        <f t="shared" si="4"/>
        <v>1</v>
      </c>
      <c r="FD13" s="14"/>
      <c r="FE13" s="11"/>
      <c r="FF13" s="11"/>
      <c r="FG13" s="11">
        <v>50</v>
      </c>
      <c r="FH13" s="65">
        <f t="shared" ref="FH13:FH41" si="25">(FD13*0+FE13*5+FF13*7.5+FG13*10)/$F13</f>
        <v>10</v>
      </c>
      <c r="FI13" s="94">
        <f t="shared" si="5"/>
        <v>1</v>
      </c>
      <c r="FJ13" s="88">
        <f t="shared" ref="FJ13:FJ42" si="26">(EV13+FB13+FH13)/3</f>
        <v>8.1333333333333329</v>
      </c>
      <c r="FK13" s="95">
        <f t="shared" si="6"/>
        <v>1</v>
      </c>
    </row>
    <row r="14" spans="1:167" ht="99.75" customHeight="1" thickBot="1" x14ac:dyDescent="0.25">
      <c r="A14" s="1">
        <v>3</v>
      </c>
      <c r="B14" s="122">
        <v>112</v>
      </c>
      <c r="C14" s="171" t="s">
        <v>118</v>
      </c>
      <c r="D14" s="172"/>
      <c r="E14" s="35">
        <v>213</v>
      </c>
      <c r="F14" s="19">
        <v>44</v>
      </c>
      <c r="G14" s="10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2">
        <v>1</v>
      </c>
      <c r="N14" s="37"/>
      <c r="O14" s="38">
        <v>5</v>
      </c>
      <c r="P14" s="40">
        <v>9</v>
      </c>
      <c r="Q14" s="41">
        <v>25</v>
      </c>
      <c r="R14" s="39">
        <v>5</v>
      </c>
      <c r="S14" s="54">
        <f t="shared" si="7"/>
        <v>8.3572727272727274</v>
      </c>
      <c r="T14" s="113">
        <v>1</v>
      </c>
      <c r="U14" s="41">
        <v>1</v>
      </c>
      <c r="V14" s="41">
        <v>1</v>
      </c>
      <c r="W14" s="41">
        <v>1</v>
      </c>
      <c r="X14" s="41">
        <v>1</v>
      </c>
      <c r="Y14" s="41">
        <v>1</v>
      </c>
      <c r="Z14" s="38"/>
      <c r="AA14" s="38"/>
      <c r="AB14" s="41">
        <v>1</v>
      </c>
      <c r="AC14" s="46">
        <v>1</v>
      </c>
      <c r="AD14" s="37"/>
      <c r="AE14" s="38"/>
      <c r="AF14" s="38">
        <v>10</v>
      </c>
      <c r="AG14" s="38">
        <v>24</v>
      </c>
      <c r="AH14" s="40">
        <v>10</v>
      </c>
      <c r="AI14" s="54">
        <f t="shared" si="8"/>
        <v>7.75</v>
      </c>
      <c r="AJ14" s="36">
        <v>1</v>
      </c>
      <c r="AK14" s="36">
        <v>1</v>
      </c>
      <c r="AL14" s="38"/>
      <c r="AM14" s="39"/>
      <c r="AN14" s="37"/>
      <c r="AO14" s="38"/>
      <c r="AP14" s="38"/>
      <c r="AQ14" s="38"/>
      <c r="AR14" s="39">
        <v>44</v>
      </c>
      <c r="AS14" s="54">
        <f t="shared" si="9"/>
        <v>7.5</v>
      </c>
      <c r="AT14" s="37"/>
      <c r="AU14" s="38"/>
      <c r="AV14" s="38"/>
      <c r="AW14" s="39"/>
      <c r="AX14" s="37"/>
      <c r="AY14" s="38"/>
      <c r="AZ14" s="38"/>
      <c r="BA14" s="38"/>
      <c r="BB14" s="39"/>
      <c r="BC14" s="75">
        <f t="shared" si="10"/>
        <v>0</v>
      </c>
      <c r="BD14" s="52">
        <f t="shared" si="11"/>
        <v>5.9018181818181823</v>
      </c>
      <c r="BE14" s="37"/>
      <c r="BF14" s="38"/>
      <c r="BG14" s="38"/>
      <c r="BH14" s="38"/>
      <c r="BI14" s="41">
        <v>1</v>
      </c>
      <c r="BJ14" s="38"/>
      <c r="BK14" s="38"/>
      <c r="BL14" s="42">
        <v>1</v>
      </c>
      <c r="BM14" s="43"/>
      <c r="BN14" s="38"/>
      <c r="BO14" s="38"/>
      <c r="BP14" s="41">
        <v>34</v>
      </c>
      <c r="BQ14" s="40">
        <v>10</v>
      </c>
      <c r="BR14" s="54">
        <f t="shared" si="12"/>
        <v>5.2840909090909092</v>
      </c>
      <c r="BS14" s="113">
        <v>1</v>
      </c>
      <c r="BT14" s="41">
        <v>1</v>
      </c>
      <c r="BU14" s="38"/>
      <c r="BV14" s="38"/>
      <c r="BW14" s="38"/>
      <c r="BX14" s="38"/>
      <c r="BY14" s="39"/>
      <c r="BZ14" s="43"/>
      <c r="CA14" s="38"/>
      <c r="CB14" s="38"/>
      <c r="CC14" s="38">
        <v>44</v>
      </c>
      <c r="CD14" s="40"/>
      <c r="CE14" s="40"/>
      <c r="CF14" s="65">
        <f t="shared" si="13"/>
        <v>3.9</v>
      </c>
      <c r="CG14" s="37"/>
      <c r="CH14" s="38"/>
      <c r="CI14" s="38"/>
      <c r="CJ14" s="39"/>
      <c r="CK14" s="43"/>
      <c r="CL14" s="38"/>
      <c r="CM14" s="38"/>
      <c r="CN14" s="38"/>
      <c r="CO14" s="54">
        <f t="shared" si="14"/>
        <v>0</v>
      </c>
      <c r="CP14" s="37"/>
      <c r="CQ14" s="38"/>
      <c r="CR14" s="39"/>
      <c r="CS14" s="43"/>
      <c r="CT14" s="38"/>
      <c r="CU14" s="38"/>
      <c r="CV14" s="38"/>
      <c r="CW14" s="38"/>
      <c r="CX14" s="54">
        <f t="shared" si="15"/>
        <v>0</v>
      </c>
      <c r="CY14" s="37"/>
      <c r="CZ14" s="38"/>
      <c r="DA14" s="38"/>
      <c r="DB14" s="42">
        <v>1</v>
      </c>
      <c r="DC14" s="43"/>
      <c r="DD14" s="38">
        <v>24</v>
      </c>
      <c r="DE14" s="38">
        <v>20</v>
      </c>
      <c r="DF14" s="38"/>
      <c r="DG14" s="54">
        <f t="shared" si="16"/>
        <v>4.3181818181818183</v>
      </c>
      <c r="DH14" s="37"/>
      <c r="DI14" s="39"/>
      <c r="DJ14" s="43"/>
      <c r="DK14" s="38"/>
      <c r="DL14" s="38"/>
      <c r="DM14" s="38"/>
      <c r="DN14" s="38"/>
      <c r="DO14" s="54">
        <f t="shared" si="17"/>
        <v>0</v>
      </c>
      <c r="DP14" s="37"/>
      <c r="DQ14" s="38"/>
      <c r="DR14" s="38"/>
      <c r="DS14" s="38"/>
      <c r="DT14" s="38"/>
      <c r="DU14" s="38"/>
      <c r="DV14" s="39"/>
      <c r="DW14" s="43"/>
      <c r="DX14" s="38"/>
      <c r="DY14" s="38"/>
      <c r="DZ14" s="38"/>
      <c r="EA14" s="38"/>
      <c r="EB14" s="72">
        <f t="shared" si="18"/>
        <v>0</v>
      </c>
      <c r="EC14" s="84">
        <f t="shared" si="19"/>
        <v>1.9288961038961039</v>
      </c>
      <c r="ED14" s="43"/>
      <c r="EE14" s="38"/>
      <c r="EF14" s="38"/>
      <c r="EG14" s="42">
        <v>44</v>
      </c>
      <c r="EH14" s="65">
        <f t="shared" si="20"/>
        <v>10</v>
      </c>
      <c r="EI14" s="71">
        <f t="shared" si="0"/>
        <v>1</v>
      </c>
      <c r="EJ14" s="43"/>
      <c r="EK14" s="38"/>
      <c r="EL14" s="38"/>
      <c r="EM14" s="41">
        <v>44</v>
      </c>
      <c r="EN14" s="65">
        <f t="shared" si="21"/>
        <v>10</v>
      </c>
      <c r="EO14" s="89">
        <f t="shared" si="1"/>
        <v>1</v>
      </c>
      <c r="EP14" s="88">
        <f t="shared" si="22"/>
        <v>10</v>
      </c>
      <c r="EQ14" s="92">
        <f t="shared" si="2"/>
        <v>1</v>
      </c>
      <c r="ER14" s="43"/>
      <c r="ES14" s="44"/>
      <c r="ET14" s="44"/>
      <c r="EU14" s="39">
        <v>44</v>
      </c>
      <c r="EV14" s="65">
        <f t="shared" si="23"/>
        <v>10</v>
      </c>
      <c r="EW14" s="89">
        <f t="shared" si="3"/>
        <v>1</v>
      </c>
      <c r="EX14" s="45"/>
      <c r="EY14" s="45"/>
      <c r="EZ14" s="45"/>
      <c r="FA14" s="43">
        <v>44</v>
      </c>
      <c r="FB14" s="65">
        <f t="shared" si="24"/>
        <v>10</v>
      </c>
      <c r="FC14" s="94">
        <f t="shared" si="4"/>
        <v>1</v>
      </c>
      <c r="FD14" s="45"/>
      <c r="FE14" s="45"/>
      <c r="FF14" s="45"/>
      <c r="FG14" s="43">
        <v>44</v>
      </c>
      <c r="FH14" s="65">
        <f t="shared" si="25"/>
        <v>10</v>
      </c>
      <c r="FI14" s="94">
        <f t="shared" si="5"/>
        <v>1</v>
      </c>
      <c r="FJ14" s="88">
        <f t="shared" si="26"/>
        <v>10</v>
      </c>
      <c r="FK14" s="95">
        <f t="shared" si="6"/>
        <v>1</v>
      </c>
    </row>
    <row r="15" spans="1:167" ht="99.75" customHeight="1" thickBot="1" x14ac:dyDescent="0.25">
      <c r="A15" s="1">
        <v>4</v>
      </c>
      <c r="B15" s="122">
        <v>116</v>
      </c>
      <c r="C15" s="171" t="s">
        <v>119</v>
      </c>
      <c r="D15" s="172"/>
      <c r="E15" s="5">
        <v>125</v>
      </c>
      <c r="F15" s="6">
        <v>25</v>
      </c>
      <c r="G15" s="47">
        <v>1</v>
      </c>
      <c r="H15" s="48">
        <v>1</v>
      </c>
      <c r="I15" s="48"/>
      <c r="J15" s="48">
        <v>1</v>
      </c>
      <c r="K15" s="48">
        <v>1</v>
      </c>
      <c r="L15" s="48">
        <v>1</v>
      </c>
      <c r="M15" s="49">
        <v>1</v>
      </c>
      <c r="N15" s="10"/>
      <c r="O15" s="11"/>
      <c r="P15" s="11">
        <v>7</v>
      </c>
      <c r="Q15" s="11">
        <v>18</v>
      </c>
      <c r="R15" s="12"/>
      <c r="S15" s="54">
        <f t="shared" si="7"/>
        <v>7.6899999999999995</v>
      </c>
      <c r="T15" s="10">
        <v>1</v>
      </c>
      <c r="U15" s="11">
        <v>1</v>
      </c>
      <c r="V15" s="11">
        <v>1</v>
      </c>
      <c r="W15" s="11">
        <v>1</v>
      </c>
      <c r="X15" s="11">
        <v>1</v>
      </c>
      <c r="Y15" s="11">
        <v>1</v>
      </c>
      <c r="Z15" s="11">
        <v>1</v>
      </c>
      <c r="AA15" s="11"/>
      <c r="AB15" s="11"/>
      <c r="AC15" s="12"/>
      <c r="AD15" s="10"/>
      <c r="AE15" s="11"/>
      <c r="AF15" s="11"/>
      <c r="AG15" s="11">
        <v>20</v>
      </c>
      <c r="AH15" s="13">
        <v>5</v>
      </c>
      <c r="AI15" s="54">
        <f t="shared" si="8"/>
        <v>7.5</v>
      </c>
      <c r="AJ15" s="10">
        <v>1</v>
      </c>
      <c r="AK15" s="11">
        <v>1</v>
      </c>
      <c r="AL15" s="11"/>
      <c r="AM15" s="12"/>
      <c r="AN15" s="10"/>
      <c r="AO15" s="11"/>
      <c r="AP15" s="11">
        <v>25</v>
      </c>
      <c r="AQ15" s="11"/>
      <c r="AR15" s="12"/>
      <c r="AS15" s="54">
        <f t="shared" si="9"/>
        <v>5</v>
      </c>
      <c r="AT15" s="10"/>
      <c r="AU15" s="11"/>
      <c r="AV15" s="11">
        <v>1</v>
      </c>
      <c r="AW15" s="12"/>
      <c r="AX15" s="10"/>
      <c r="AY15" s="11"/>
      <c r="AZ15" s="11"/>
      <c r="BA15" s="11">
        <v>25</v>
      </c>
      <c r="BB15" s="12"/>
      <c r="BC15" s="75">
        <f t="shared" si="10"/>
        <v>5</v>
      </c>
      <c r="BD15" s="52">
        <f t="shared" si="11"/>
        <v>6.2974999999999994</v>
      </c>
      <c r="BE15" s="10"/>
      <c r="BF15" s="11"/>
      <c r="BG15" s="11"/>
      <c r="BH15" s="11"/>
      <c r="BI15" s="11">
        <v>1</v>
      </c>
      <c r="BJ15" s="11"/>
      <c r="BK15" s="11"/>
      <c r="BL15" s="12">
        <v>1</v>
      </c>
      <c r="BM15" s="14"/>
      <c r="BN15" s="11"/>
      <c r="BO15" s="11"/>
      <c r="BP15" s="11">
        <v>25</v>
      </c>
      <c r="BQ15" s="13"/>
      <c r="BR15" s="54">
        <f t="shared" si="12"/>
        <v>5</v>
      </c>
      <c r="BS15" s="10">
        <v>1</v>
      </c>
      <c r="BT15" s="11">
        <v>1</v>
      </c>
      <c r="BU15" s="11"/>
      <c r="BV15" s="11"/>
      <c r="BW15" s="11"/>
      <c r="BX15" s="11"/>
      <c r="BY15" s="12"/>
      <c r="BZ15" s="14"/>
      <c r="CA15" s="11"/>
      <c r="CB15" s="11">
        <v>20</v>
      </c>
      <c r="CC15" s="11">
        <v>5</v>
      </c>
      <c r="CD15" s="13"/>
      <c r="CE15" s="13"/>
      <c r="CF15" s="65">
        <f t="shared" si="13"/>
        <v>2.9</v>
      </c>
      <c r="CG15" s="10"/>
      <c r="CH15" s="11"/>
      <c r="CI15" s="11"/>
      <c r="CJ15" s="12"/>
      <c r="CK15" s="14"/>
      <c r="CL15" s="11"/>
      <c r="CM15" s="11"/>
      <c r="CN15" s="11"/>
      <c r="CO15" s="54">
        <f t="shared" si="14"/>
        <v>0</v>
      </c>
      <c r="CP15" s="10"/>
      <c r="CQ15" s="11"/>
      <c r="CR15" s="12"/>
      <c r="CS15" s="14"/>
      <c r="CT15" s="11"/>
      <c r="CU15" s="11"/>
      <c r="CV15" s="11"/>
      <c r="CW15" s="11"/>
      <c r="CX15" s="54">
        <f t="shared" si="15"/>
        <v>0</v>
      </c>
      <c r="CY15" s="10"/>
      <c r="CZ15" s="48">
        <v>1</v>
      </c>
      <c r="DA15" s="11"/>
      <c r="DB15" s="12"/>
      <c r="DC15" s="14"/>
      <c r="DD15" s="27"/>
      <c r="DE15" s="11">
        <v>25</v>
      </c>
      <c r="DF15" s="11"/>
      <c r="DG15" s="54">
        <f t="shared" si="16"/>
        <v>5</v>
      </c>
      <c r="DH15" s="10"/>
      <c r="DI15" s="12"/>
      <c r="DJ15" s="14"/>
      <c r="DK15" s="11"/>
      <c r="DL15" s="11">
        <v>25</v>
      </c>
      <c r="DM15" s="11"/>
      <c r="DN15" s="11"/>
      <c r="DO15" s="54">
        <f t="shared" si="17"/>
        <v>2.5</v>
      </c>
      <c r="DP15" s="10"/>
      <c r="DQ15" s="11"/>
      <c r="DR15" s="11"/>
      <c r="DS15" s="11"/>
      <c r="DT15" s="11"/>
      <c r="DU15" s="11"/>
      <c r="DV15" s="12"/>
      <c r="DW15" s="14"/>
      <c r="DX15" s="11"/>
      <c r="DY15" s="11"/>
      <c r="DZ15" s="11"/>
      <c r="EA15" s="11"/>
      <c r="EB15" s="72">
        <f t="shared" si="18"/>
        <v>0</v>
      </c>
      <c r="EC15" s="84">
        <f t="shared" si="19"/>
        <v>2.2000000000000002</v>
      </c>
      <c r="ED15" s="14"/>
      <c r="EE15" s="11"/>
      <c r="EF15" s="11"/>
      <c r="EG15" s="12">
        <v>25</v>
      </c>
      <c r="EH15" s="65">
        <f t="shared" si="20"/>
        <v>10</v>
      </c>
      <c r="EI15" s="71">
        <f t="shared" si="0"/>
        <v>1</v>
      </c>
      <c r="EJ15" s="14"/>
      <c r="EK15" s="11"/>
      <c r="EL15" s="11">
        <v>8</v>
      </c>
      <c r="EM15" s="11">
        <v>17</v>
      </c>
      <c r="EN15" s="65">
        <f t="shared" si="21"/>
        <v>9.1999999999999993</v>
      </c>
      <c r="EO15" s="89">
        <f t="shared" si="1"/>
        <v>1</v>
      </c>
      <c r="EP15" s="88">
        <f t="shared" si="22"/>
        <v>9.6</v>
      </c>
      <c r="EQ15" s="92">
        <f t="shared" si="2"/>
        <v>1</v>
      </c>
      <c r="ER15" s="14"/>
      <c r="ES15" s="11"/>
      <c r="ET15" s="11">
        <v>20</v>
      </c>
      <c r="EU15" s="12">
        <v>5</v>
      </c>
      <c r="EV15" s="65">
        <f t="shared" si="23"/>
        <v>8</v>
      </c>
      <c r="EW15" s="89">
        <f t="shared" si="3"/>
        <v>1</v>
      </c>
      <c r="EX15" s="14"/>
      <c r="EY15" s="11"/>
      <c r="EZ15" s="11">
        <v>7</v>
      </c>
      <c r="FA15" s="11">
        <v>18</v>
      </c>
      <c r="FB15" s="65">
        <f t="shared" si="24"/>
        <v>9.3000000000000007</v>
      </c>
      <c r="FC15" s="94">
        <f t="shared" si="4"/>
        <v>1</v>
      </c>
      <c r="FD15" s="14"/>
      <c r="FE15" s="11"/>
      <c r="FF15" s="11"/>
      <c r="FG15" s="11">
        <v>25</v>
      </c>
      <c r="FH15" s="65">
        <f t="shared" si="25"/>
        <v>10</v>
      </c>
      <c r="FI15" s="94">
        <f t="shared" si="5"/>
        <v>1</v>
      </c>
      <c r="FJ15" s="88">
        <f t="shared" si="26"/>
        <v>9.1</v>
      </c>
      <c r="FK15" s="95">
        <f t="shared" si="6"/>
        <v>1</v>
      </c>
    </row>
    <row r="16" spans="1:167" ht="88.5" customHeight="1" thickBot="1" x14ac:dyDescent="0.25">
      <c r="A16" s="1">
        <v>5</v>
      </c>
      <c r="B16" s="122">
        <v>129</v>
      </c>
      <c r="C16" s="171" t="s">
        <v>120</v>
      </c>
      <c r="D16" s="172"/>
      <c r="E16" s="5">
        <v>1610</v>
      </c>
      <c r="F16" s="6">
        <v>161</v>
      </c>
      <c r="G16" s="10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2">
        <v>1</v>
      </c>
      <c r="N16" s="10"/>
      <c r="O16" s="11"/>
      <c r="P16" s="11"/>
      <c r="Q16" s="11">
        <v>17</v>
      </c>
      <c r="R16" s="12">
        <v>144</v>
      </c>
      <c r="S16" s="54">
        <f t="shared" si="7"/>
        <v>9.8730124223602473</v>
      </c>
      <c r="T16" s="10">
        <v>1</v>
      </c>
      <c r="U16" s="11">
        <v>1</v>
      </c>
      <c r="V16" s="11">
        <v>1</v>
      </c>
      <c r="W16" s="11">
        <v>1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4">
        <v>1</v>
      </c>
      <c r="AD16" s="10"/>
      <c r="AE16" s="11"/>
      <c r="AF16" s="11"/>
      <c r="AG16" s="11">
        <v>49</v>
      </c>
      <c r="AH16" s="13">
        <v>112</v>
      </c>
      <c r="AI16" s="54">
        <f t="shared" si="8"/>
        <v>9.6195652173913047</v>
      </c>
      <c r="AJ16" s="6">
        <v>1</v>
      </c>
      <c r="AK16" s="11">
        <v>1</v>
      </c>
      <c r="AL16" s="11">
        <v>1</v>
      </c>
      <c r="AM16" s="12"/>
      <c r="AN16" s="10"/>
      <c r="AO16" s="11"/>
      <c r="AP16" s="11"/>
      <c r="AQ16" s="11"/>
      <c r="AR16" s="12">
        <v>161</v>
      </c>
      <c r="AS16" s="54">
        <f t="shared" si="9"/>
        <v>8.75</v>
      </c>
      <c r="AT16" s="10"/>
      <c r="AU16" s="11"/>
      <c r="AV16" s="11">
        <v>1</v>
      </c>
      <c r="AW16" s="12">
        <v>1</v>
      </c>
      <c r="AX16" s="10"/>
      <c r="AY16" s="11"/>
      <c r="AZ16" s="11"/>
      <c r="BA16" s="11"/>
      <c r="BB16" s="12">
        <v>161</v>
      </c>
      <c r="BC16" s="75">
        <f t="shared" si="10"/>
        <v>7.5</v>
      </c>
      <c r="BD16" s="52">
        <f t="shared" si="11"/>
        <v>8.935644409937888</v>
      </c>
      <c r="BE16" s="6"/>
      <c r="BF16" s="11"/>
      <c r="BG16" s="11"/>
      <c r="BH16" s="11"/>
      <c r="BI16" s="11">
        <v>1</v>
      </c>
      <c r="BJ16" s="11"/>
      <c r="BK16" s="11"/>
      <c r="BL16" s="14">
        <v>1</v>
      </c>
      <c r="BM16" s="6"/>
      <c r="BN16" s="11"/>
      <c r="BO16" s="11"/>
      <c r="BP16" s="11"/>
      <c r="BQ16" s="13">
        <v>161</v>
      </c>
      <c r="BR16" s="54">
        <f t="shared" si="12"/>
        <v>6.25</v>
      </c>
      <c r="BS16" s="10">
        <v>1</v>
      </c>
      <c r="BT16" s="11">
        <v>1</v>
      </c>
      <c r="BU16" s="11">
        <v>1</v>
      </c>
      <c r="BV16" s="11">
        <v>1</v>
      </c>
      <c r="BW16" s="11">
        <v>1</v>
      </c>
      <c r="BX16" s="11"/>
      <c r="BY16" s="12"/>
      <c r="BZ16" s="14"/>
      <c r="CA16" s="11"/>
      <c r="CB16" s="11"/>
      <c r="CC16" s="11">
        <v>161</v>
      </c>
      <c r="CD16" s="13"/>
      <c r="CE16" s="13"/>
      <c r="CF16" s="65">
        <f t="shared" si="13"/>
        <v>6</v>
      </c>
      <c r="CG16" s="10"/>
      <c r="CH16" s="11"/>
      <c r="CI16" s="11"/>
      <c r="CJ16" s="12"/>
      <c r="CK16" s="14"/>
      <c r="CL16" s="11"/>
      <c r="CM16" s="11"/>
      <c r="CN16" s="11"/>
      <c r="CO16" s="54">
        <f t="shared" si="14"/>
        <v>0</v>
      </c>
      <c r="CP16" s="10"/>
      <c r="CQ16" s="11"/>
      <c r="CR16" s="12">
        <v>1</v>
      </c>
      <c r="CS16" s="14"/>
      <c r="CT16" s="11"/>
      <c r="CU16" s="11"/>
      <c r="CV16" s="11"/>
      <c r="CW16" s="11">
        <v>161</v>
      </c>
      <c r="CX16" s="54">
        <f t="shared" si="15"/>
        <v>6.65</v>
      </c>
      <c r="CY16" s="10">
        <v>1</v>
      </c>
      <c r="CZ16" s="11">
        <v>1</v>
      </c>
      <c r="DA16" s="11">
        <v>1</v>
      </c>
      <c r="DB16" s="12"/>
      <c r="DC16" s="14"/>
      <c r="DD16" s="11"/>
      <c r="DE16" s="11"/>
      <c r="DF16" s="11">
        <v>161</v>
      </c>
      <c r="DG16" s="54">
        <f t="shared" si="16"/>
        <v>8.75</v>
      </c>
      <c r="DH16" s="10"/>
      <c r="DI16" s="12"/>
      <c r="DJ16" s="14"/>
      <c r="DK16" s="11"/>
      <c r="DL16" s="11"/>
      <c r="DM16" s="11"/>
      <c r="DN16" s="11"/>
      <c r="DO16" s="54">
        <f t="shared" si="17"/>
        <v>0</v>
      </c>
      <c r="DP16" s="10"/>
      <c r="DQ16" s="11"/>
      <c r="DR16" s="11"/>
      <c r="DS16" s="11"/>
      <c r="DT16" s="11"/>
      <c r="DU16" s="11"/>
      <c r="DV16" s="12"/>
      <c r="DW16" s="14"/>
      <c r="DX16" s="11"/>
      <c r="DY16" s="11"/>
      <c r="DZ16" s="11"/>
      <c r="EA16" s="11"/>
      <c r="EB16" s="72">
        <f t="shared" si="18"/>
        <v>0</v>
      </c>
      <c r="EC16" s="84">
        <f t="shared" si="19"/>
        <v>3.9499999999999997</v>
      </c>
      <c r="ED16" s="14"/>
      <c r="EE16" s="11"/>
      <c r="EF16" s="11">
        <v>13</v>
      </c>
      <c r="EG16" s="12">
        <v>148</v>
      </c>
      <c r="EH16" s="65">
        <f t="shared" si="20"/>
        <v>9.7981366459627335</v>
      </c>
      <c r="EI16" s="71">
        <f t="shared" si="0"/>
        <v>1</v>
      </c>
      <c r="EJ16" s="14"/>
      <c r="EK16" s="11"/>
      <c r="EL16" s="11">
        <v>13</v>
      </c>
      <c r="EM16" s="11">
        <v>148</v>
      </c>
      <c r="EN16" s="65">
        <f t="shared" si="21"/>
        <v>9.7981366459627335</v>
      </c>
      <c r="EO16" s="89">
        <f t="shared" si="1"/>
        <v>1</v>
      </c>
      <c r="EP16" s="88">
        <f t="shared" si="22"/>
        <v>9.7981366459627335</v>
      </c>
      <c r="EQ16" s="92">
        <f t="shared" si="2"/>
        <v>1</v>
      </c>
      <c r="ER16" s="14"/>
      <c r="ES16" s="11"/>
      <c r="ET16" s="11">
        <v>13</v>
      </c>
      <c r="EU16" s="12">
        <v>148</v>
      </c>
      <c r="EV16" s="65">
        <f t="shared" si="23"/>
        <v>9.7981366459627335</v>
      </c>
      <c r="EW16" s="89">
        <f t="shared" si="3"/>
        <v>1</v>
      </c>
      <c r="EX16" s="14"/>
      <c r="EY16" s="11"/>
      <c r="EZ16" s="11"/>
      <c r="FA16" s="11">
        <v>161</v>
      </c>
      <c r="FB16" s="65">
        <f t="shared" si="24"/>
        <v>10</v>
      </c>
      <c r="FC16" s="94">
        <f t="shared" si="4"/>
        <v>1</v>
      </c>
      <c r="FD16" s="14"/>
      <c r="FE16" s="11"/>
      <c r="FF16" s="11"/>
      <c r="FG16" s="11">
        <v>161</v>
      </c>
      <c r="FH16" s="65">
        <f t="shared" si="25"/>
        <v>10</v>
      </c>
      <c r="FI16" s="94">
        <f t="shared" si="5"/>
        <v>1</v>
      </c>
      <c r="FJ16" s="88">
        <f t="shared" si="26"/>
        <v>9.9327122153209118</v>
      </c>
      <c r="FK16" s="95">
        <f t="shared" si="6"/>
        <v>1</v>
      </c>
    </row>
    <row r="17" spans="1:167" ht="121.5" customHeight="1" thickBot="1" x14ac:dyDescent="0.25">
      <c r="A17" s="1">
        <v>6</v>
      </c>
      <c r="B17" s="123">
        <v>133</v>
      </c>
      <c r="C17" s="171" t="s">
        <v>121</v>
      </c>
      <c r="D17" s="172"/>
      <c r="E17" s="5">
        <v>940</v>
      </c>
      <c r="F17" s="6">
        <v>94</v>
      </c>
      <c r="G17" s="10">
        <v>1</v>
      </c>
      <c r="H17" s="11">
        <v>1</v>
      </c>
      <c r="I17" s="11">
        <v>1</v>
      </c>
      <c r="J17" s="11">
        <v>1</v>
      </c>
      <c r="K17" s="11">
        <v>1</v>
      </c>
      <c r="L17" s="11">
        <v>1</v>
      </c>
      <c r="M17" s="12">
        <v>1</v>
      </c>
      <c r="N17" s="10"/>
      <c r="O17" s="11"/>
      <c r="P17" s="11">
        <v>2</v>
      </c>
      <c r="Q17" s="11">
        <v>22</v>
      </c>
      <c r="R17" s="12">
        <v>70</v>
      </c>
      <c r="S17" s="54">
        <f t="shared" si="7"/>
        <v>9.6592553191489365</v>
      </c>
      <c r="T17" s="10">
        <v>1</v>
      </c>
      <c r="U17" s="11">
        <v>1</v>
      </c>
      <c r="V17" s="11">
        <v>1</v>
      </c>
      <c r="W17" s="11">
        <v>1</v>
      </c>
      <c r="X17" s="11">
        <v>1</v>
      </c>
      <c r="Y17" s="11">
        <v>1</v>
      </c>
      <c r="Z17" s="11">
        <v>1</v>
      </c>
      <c r="AA17" s="11">
        <v>1</v>
      </c>
      <c r="AB17" s="11">
        <v>1</v>
      </c>
      <c r="AC17" s="12">
        <v>1</v>
      </c>
      <c r="AD17" s="10"/>
      <c r="AE17" s="11"/>
      <c r="AF17" s="11"/>
      <c r="AG17" s="11"/>
      <c r="AH17" s="13">
        <v>94</v>
      </c>
      <c r="AI17" s="54">
        <f t="shared" si="8"/>
        <v>10</v>
      </c>
      <c r="AJ17" s="10">
        <v>1</v>
      </c>
      <c r="AK17" s="11">
        <v>1</v>
      </c>
      <c r="AL17" s="11"/>
      <c r="AM17" s="12"/>
      <c r="AN17" s="10"/>
      <c r="AO17" s="11"/>
      <c r="AP17" s="11">
        <v>94</v>
      </c>
      <c r="AQ17" s="11"/>
      <c r="AR17" s="12"/>
      <c r="AS17" s="54">
        <f t="shared" si="9"/>
        <v>5</v>
      </c>
      <c r="AT17" s="10">
        <v>1</v>
      </c>
      <c r="AU17" s="11"/>
      <c r="AV17" s="11"/>
      <c r="AW17" s="12"/>
      <c r="AX17" s="10"/>
      <c r="AY17" s="11"/>
      <c r="AZ17" s="11"/>
      <c r="BA17" s="11">
        <v>94</v>
      </c>
      <c r="BB17" s="12"/>
      <c r="BC17" s="75">
        <f t="shared" si="10"/>
        <v>5</v>
      </c>
      <c r="BD17" s="52">
        <f t="shared" si="11"/>
        <v>7.4148138297872341</v>
      </c>
      <c r="BE17" s="10"/>
      <c r="BF17" s="11"/>
      <c r="BG17" s="11"/>
      <c r="BH17" s="11"/>
      <c r="BI17" s="11">
        <v>1</v>
      </c>
      <c r="BJ17" s="11"/>
      <c r="BK17" s="11"/>
      <c r="BL17" s="12">
        <v>1</v>
      </c>
      <c r="BM17" s="14"/>
      <c r="BN17" s="11"/>
      <c r="BO17" s="11">
        <v>40</v>
      </c>
      <c r="BP17" s="11">
        <v>30</v>
      </c>
      <c r="BQ17" s="13">
        <v>24</v>
      </c>
      <c r="BR17" s="54">
        <f t="shared" si="12"/>
        <v>4.787234042553191</v>
      </c>
      <c r="BS17" s="10">
        <v>1</v>
      </c>
      <c r="BT17" s="11"/>
      <c r="BU17" s="11">
        <v>1</v>
      </c>
      <c r="BV17" s="11"/>
      <c r="BW17" s="11"/>
      <c r="BX17" s="11"/>
      <c r="BY17" s="12"/>
      <c r="BZ17" s="14"/>
      <c r="CA17" s="11">
        <v>68</v>
      </c>
      <c r="CB17" s="11"/>
      <c r="CC17" s="11">
        <v>36</v>
      </c>
      <c r="CD17" s="13"/>
      <c r="CE17" s="13"/>
      <c r="CF17" s="65">
        <f t="shared" si="13"/>
        <v>2.3574468085106384</v>
      </c>
      <c r="CG17" s="10"/>
      <c r="CH17" s="11"/>
      <c r="CI17" s="11">
        <v>1</v>
      </c>
      <c r="CJ17" s="12"/>
      <c r="CK17" s="14"/>
      <c r="CL17" s="11"/>
      <c r="CM17" s="11"/>
      <c r="CN17" s="11">
        <v>94</v>
      </c>
      <c r="CO17" s="54">
        <f t="shared" si="14"/>
        <v>6.25</v>
      </c>
      <c r="CP17" s="10"/>
      <c r="CQ17" s="11"/>
      <c r="CR17" s="12">
        <v>1</v>
      </c>
      <c r="CS17" s="14"/>
      <c r="CT17" s="11"/>
      <c r="CU17" s="11"/>
      <c r="CV17" s="11"/>
      <c r="CW17" s="11">
        <v>94</v>
      </c>
      <c r="CX17" s="54">
        <f t="shared" si="15"/>
        <v>6.65</v>
      </c>
      <c r="CY17" s="10"/>
      <c r="CZ17" s="11">
        <v>1</v>
      </c>
      <c r="DA17" s="11">
        <v>1</v>
      </c>
      <c r="DB17" s="12"/>
      <c r="DC17" s="14"/>
      <c r="DD17" s="11">
        <v>29</v>
      </c>
      <c r="DE17" s="11">
        <v>35</v>
      </c>
      <c r="DF17" s="11">
        <v>30</v>
      </c>
      <c r="DG17" s="54">
        <f t="shared" si="16"/>
        <v>6.2632978723404253</v>
      </c>
      <c r="DH17" s="10"/>
      <c r="DI17" s="12"/>
      <c r="DJ17" s="14">
        <v>94</v>
      </c>
      <c r="DK17" s="11"/>
      <c r="DL17" s="11"/>
      <c r="DM17" s="11"/>
      <c r="DN17" s="11"/>
      <c r="DO17" s="54">
        <f t="shared" si="17"/>
        <v>0</v>
      </c>
      <c r="DP17" s="10"/>
      <c r="DQ17" s="11"/>
      <c r="DR17" s="11"/>
      <c r="DS17" s="11"/>
      <c r="DT17" s="11"/>
      <c r="DU17" s="11">
        <v>1</v>
      </c>
      <c r="DV17" s="12"/>
      <c r="DW17" s="14"/>
      <c r="DX17" s="11"/>
      <c r="DY17" s="11"/>
      <c r="DZ17" s="11">
        <v>94</v>
      </c>
      <c r="EA17" s="11"/>
      <c r="EB17" s="72">
        <f t="shared" si="18"/>
        <v>4.45</v>
      </c>
      <c r="EC17" s="84">
        <f t="shared" si="19"/>
        <v>4.393996960486322</v>
      </c>
      <c r="ED17" s="14"/>
      <c r="EE17" s="11"/>
      <c r="EF17" s="11"/>
      <c r="EG17" s="12">
        <v>94</v>
      </c>
      <c r="EH17" s="65">
        <f t="shared" si="20"/>
        <v>10</v>
      </c>
      <c r="EI17" s="71">
        <f t="shared" si="0"/>
        <v>1</v>
      </c>
      <c r="EJ17" s="14"/>
      <c r="EK17" s="11"/>
      <c r="EL17" s="11"/>
      <c r="EM17" s="11">
        <v>94</v>
      </c>
      <c r="EN17" s="65">
        <f t="shared" si="21"/>
        <v>10</v>
      </c>
      <c r="EO17" s="89">
        <f t="shared" si="1"/>
        <v>1</v>
      </c>
      <c r="EP17" s="88">
        <f t="shared" si="22"/>
        <v>10</v>
      </c>
      <c r="EQ17" s="92">
        <f t="shared" si="2"/>
        <v>1</v>
      </c>
      <c r="ER17" s="14"/>
      <c r="ES17" s="11">
        <v>60</v>
      </c>
      <c r="ET17" s="11">
        <v>34</v>
      </c>
      <c r="EU17" s="12"/>
      <c r="EV17" s="65">
        <f t="shared" si="23"/>
        <v>5.9042553191489358</v>
      </c>
      <c r="EW17" s="89">
        <f t="shared" si="3"/>
        <v>1</v>
      </c>
      <c r="EX17" s="14"/>
      <c r="EY17" s="11"/>
      <c r="EZ17" s="11"/>
      <c r="FA17" s="11">
        <v>94</v>
      </c>
      <c r="FB17" s="65">
        <f t="shared" si="24"/>
        <v>10</v>
      </c>
      <c r="FC17" s="94">
        <f t="shared" si="4"/>
        <v>1</v>
      </c>
      <c r="FD17" s="14"/>
      <c r="FE17" s="11"/>
      <c r="FF17" s="11"/>
      <c r="FG17" s="11">
        <v>94</v>
      </c>
      <c r="FH17" s="65">
        <f t="shared" si="25"/>
        <v>10</v>
      </c>
      <c r="FI17" s="94">
        <f t="shared" si="5"/>
        <v>1</v>
      </c>
      <c r="FJ17" s="88">
        <f t="shared" si="26"/>
        <v>8.6347517730496453</v>
      </c>
      <c r="FK17" s="95">
        <f t="shared" si="6"/>
        <v>1</v>
      </c>
    </row>
    <row r="18" spans="1:167" ht="94.5" customHeight="1" thickBot="1" x14ac:dyDescent="0.25">
      <c r="A18" s="1">
        <v>7</v>
      </c>
      <c r="B18" s="123">
        <v>134</v>
      </c>
      <c r="C18" s="171" t="s">
        <v>122</v>
      </c>
      <c r="D18" s="172"/>
      <c r="E18" s="28">
        <v>990</v>
      </c>
      <c r="F18" s="29">
        <v>136</v>
      </c>
      <c r="G18" s="10">
        <v>1</v>
      </c>
      <c r="H18" s="11">
        <v>1</v>
      </c>
      <c r="I18" s="11">
        <v>1</v>
      </c>
      <c r="J18" s="11">
        <v>1</v>
      </c>
      <c r="K18" s="11">
        <v>1</v>
      </c>
      <c r="L18" s="11">
        <v>1</v>
      </c>
      <c r="M18" s="12">
        <v>1</v>
      </c>
      <c r="N18" s="30"/>
      <c r="O18" s="31"/>
      <c r="P18" s="31"/>
      <c r="Q18" s="31">
        <v>37</v>
      </c>
      <c r="R18" s="32">
        <v>99</v>
      </c>
      <c r="S18" s="54">
        <f t="shared" si="7"/>
        <v>9.6649264705882345</v>
      </c>
      <c r="T18" s="10">
        <v>1</v>
      </c>
      <c r="U18" s="11">
        <v>1</v>
      </c>
      <c r="V18" s="11">
        <v>1</v>
      </c>
      <c r="W18" s="11">
        <v>1</v>
      </c>
      <c r="X18" s="11">
        <v>1</v>
      </c>
      <c r="Y18" s="11">
        <v>1</v>
      </c>
      <c r="Z18" s="11">
        <v>1</v>
      </c>
      <c r="AA18" s="11">
        <v>1</v>
      </c>
      <c r="AB18" s="11">
        <v>1</v>
      </c>
      <c r="AC18" s="12">
        <v>1</v>
      </c>
      <c r="AD18" s="30"/>
      <c r="AE18" s="31"/>
      <c r="AF18" s="31"/>
      <c r="AG18" s="31">
        <v>27</v>
      </c>
      <c r="AH18" s="33">
        <v>109</v>
      </c>
      <c r="AI18" s="54">
        <f t="shared" si="8"/>
        <v>9.7518382352941178</v>
      </c>
      <c r="AJ18" s="31">
        <v>1</v>
      </c>
      <c r="AK18" s="31">
        <v>1</v>
      </c>
      <c r="AL18" s="31">
        <v>1</v>
      </c>
      <c r="AM18" s="32"/>
      <c r="AN18" s="30"/>
      <c r="AO18" s="31"/>
      <c r="AP18" s="31"/>
      <c r="AQ18" s="31">
        <v>21</v>
      </c>
      <c r="AR18" s="32">
        <v>115</v>
      </c>
      <c r="AS18" s="54">
        <f t="shared" si="9"/>
        <v>8.5569852941176467</v>
      </c>
      <c r="AT18" s="31">
        <v>1</v>
      </c>
      <c r="AU18" s="31"/>
      <c r="AV18" s="31"/>
      <c r="AW18" s="32"/>
      <c r="AX18" s="30"/>
      <c r="AY18" s="31"/>
      <c r="AZ18" s="31">
        <v>1</v>
      </c>
      <c r="BA18" s="31">
        <v>91</v>
      </c>
      <c r="BB18" s="32">
        <v>44</v>
      </c>
      <c r="BC18" s="75">
        <f t="shared" si="10"/>
        <v>5.3952205882352944</v>
      </c>
      <c r="BD18" s="52">
        <f t="shared" si="11"/>
        <v>8.3422426470588231</v>
      </c>
      <c r="BE18" s="30"/>
      <c r="BF18" s="31"/>
      <c r="BG18" s="31"/>
      <c r="BH18" s="31"/>
      <c r="BI18" s="31">
        <v>1</v>
      </c>
      <c r="BJ18" s="31"/>
      <c r="BK18" s="31">
        <v>1</v>
      </c>
      <c r="BL18" s="31">
        <v>1</v>
      </c>
      <c r="BM18" s="34"/>
      <c r="BN18" s="31"/>
      <c r="BO18" s="31">
        <v>23</v>
      </c>
      <c r="BP18" s="31">
        <v>60</v>
      </c>
      <c r="BQ18" s="33">
        <v>53</v>
      </c>
      <c r="BR18" s="54">
        <f t="shared" si="12"/>
        <v>5.9007352941176467</v>
      </c>
      <c r="BS18" s="31">
        <v>1</v>
      </c>
      <c r="BT18" s="31"/>
      <c r="BU18" s="31">
        <v>1</v>
      </c>
      <c r="BV18" s="31"/>
      <c r="BW18" s="31">
        <v>1</v>
      </c>
      <c r="BX18" s="31"/>
      <c r="BY18" s="32"/>
      <c r="BZ18" s="34"/>
      <c r="CA18" s="31">
        <v>4</v>
      </c>
      <c r="CB18" s="31">
        <v>24</v>
      </c>
      <c r="CC18" s="31">
        <v>108</v>
      </c>
      <c r="CD18" s="33">
        <v>43</v>
      </c>
      <c r="CE18" s="33">
        <v>93</v>
      </c>
      <c r="CF18" s="65">
        <f t="shared" si="13"/>
        <v>8.9106617647058819</v>
      </c>
      <c r="CG18" s="31">
        <v>1</v>
      </c>
      <c r="CH18" s="31"/>
      <c r="CI18" s="31">
        <v>1</v>
      </c>
      <c r="CJ18" s="32"/>
      <c r="CK18" s="34"/>
      <c r="CL18" s="31"/>
      <c r="CM18" s="31">
        <v>19</v>
      </c>
      <c r="CN18" s="31">
        <v>117</v>
      </c>
      <c r="CO18" s="54">
        <f t="shared" si="14"/>
        <v>7.3253676470588234</v>
      </c>
      <c r="CP18" s="30"/>
      <c r="CQ18" s="31"/>
      <c r="CR18" s="31">
        <v>1</v>
      </c>
      <c r="CS18" s="34"/>
      <c r="CT18" s="31"/>
      <c r="CU18" s="31"/>
      <c r="CV18" s="31">
        <v>14</v>
      </c>
      <c r="CW18" s="31">
        <v>122</v>
      </c>
      <c r="CX18" s="54">
        <f t="shared" si="15"/>
        <v>6.5213235294117649</v>
      </c>
      <c r="CY18" s="31">
        <v>1</v>
      </c>
      <c r="CZ18" s="31">
        <v>1</v>
      </c>
      <c r="DA18" s="31">
        <v>1</v>
      </c>
      <c r="DB18" s="31">
        <v>1</v>
      </c>
      <c r="DC18" s="34"/>
      <c r="DD18" s="31">
        <v>3</v>
      </c>
      <c r="DE18" s="31">
        <v>71</v>
      </c>
      <c r="DF18" s="31">
        <v>62</v>
      </c>
      <c r="DG18" s="54">
        <f t="shared" si="16"/>
        <v>9.2922794117647065</v>
      </c>
      <c r="DH18" s="31">
        <v>1</v>
      </c>
      <c r="DI18" s="32"/>
      <c r="DJ18" s="34">
        <v>2</v>
      </c>
      <c r="DK18" s="31">
        <v>1</v>
      </c>
      <c r="DL18" s="31">
        <v>4</v>
      </c>
      <c r="DM18" s="31">
        <v>97</v>
      </c>
      <c r="DN18" s="31">
        <v>32</v>
      </c>
      <c r="DO18" s="54">
        <f t="shared" si="17"/>
        <v>6.4338235294117645</v>
      </c>
      <c r="DP18" s="31">
        <v>1</v>
      </c>
      <c r="DQ18" s="31"/>
      <c r="DR18" s="31"/>
      <c r="DS18" s="31"/>
      <c r="DT18" s="31">
        <v>1</v>
      </c>
      <c r="DU18" s="31"/>
      <c r="DV18" s="31">
        <v>1</v>
      </c>
      <c r="DW18" s="34"/>
      <c r="DX18" s="31"/>
      <c r="DY18" s="31">
        <v>3</v>
      </c>
      <c r="DZ18" s="31">
        <v>87</v>
      </c>
      <c r="EA18" s="31">
        <v>46</v>
      </c>
      <c r="EB18" s="72">
        <f t="shared" si="18"/>
        <v>6.245220588235294</v>
      </c>
      <c r="EC18" s="84">
        <f t="shared" si="19"/>
        <v>7.2327731092436975</v>
      </c>
      <c r="ED18" s="34"/>
      <c r="EE18" s="31"/>
      <c r="EF18" s="31">
        <v>13</v>
      </c>
      <c r="EG18" s="32">
        <v>123</v>
      </c>
      <c r="EH18" s="65">
        <f t="shared" si="20"/>
        <v>9.7610294117647065</v>
      </c>
      <c r="EI18" s="71">
        <f t="shared" si="0"/>
        <v>1</v>
      </c>
      <c r="EJ18" s="34"/>
      <c r="EK18" s="31">
        <v>3</v>
      </c>
      <c r="EL18" s="31">
        <v>8</v>
      </c>
      <c r="EM18" s="31">
        <v>125</v>
      </c>
      <c r="EN18" s="65">
        <f t="shared" si="21"/>
        <v>9.742647058823529</v>
      </c>
      <c r="EO18" s="89">
        <f t="shared" si="1"/>
        <v>1</v>
      </c>
      <c r="EP18" s="88">
        <f t="shared" si="22"/>
        <v>9.7518382352941178</v>
      </c>
      <c r="EQ18" s="92">
        <f t="shared" si="2"/>
        <v>1</v>
      </c>
      <c r="ER18" s="34">
        <v>3</v>
      </c>
      <c r="ES18" s="31">
        <v>1</v>
      </c>
      <c r="ET18" s="31">
        <v>75</v>
      </c>
      <c r="EU18" s="32">
        <v>57</v>
      </c>
      <c r="EV18" s="65">
        <f t="shared" si="23"/>
        <v>8.3639705882352935</v>
      </c>
      <c r="EW18" s="89">
        <f t="shared" si="3"/>
        <v>0.9779411764705882</v>
      </c>
      <c r="EX18" s="34"/>
      <c r="EY18" s="31"/>
      <c r="EZ18" s="31">
        <v>43</v>
      </c>
      <c r="FA18" s="31">
        <v>93</v>
      </c>
      <c r="FB18" s="65">
        <f t="shared" si="24"/>
        <v>9.2095588235294112</v>
      </c>
      <c r="FC18" s="94">
        <f t="shared" si="4"/>
        <v>1</v>
      </c>
      <c r="FD18" s="34"/>
      <c r="FE18" s="31"/>
      <c r="FF18" s="31">
        <v>44</v>
      </c>
      <c r="FG18" s="31">
        <v>92</v>
      </c>
      <c r="FH18" s="65">
        <f t="shared" si="25"/>
        <v>9.1911764705882355</v>
      </c>
      <c r="FI18" s="94">
        <f t="shared" si="5"/>
        <v>1</v>
      </c>
      <c r="FJ18" s="88">
        <f t="shared" si="26"/>
        <v>8.9215686274509789</v>
      </c>
      <c r="FK18" s="95">
        <f t="shared" si="6"/>
        <v>0.99264705882352944</v>
      </c>
    </row>
    <row r="19" spans="1:167" ht="101.25" customHeight="1" thickBot="1" x14ac:dyDescent="0.25">
      <c r="A19" s="1">
        <v>8</v>
      </c>
      <c r="B19" s="123">
        <v>138</v>
      </c>
      <c r="C19" s="171" t="s">
        <v>123</v>
      </c>
      <c r="D19" s="172"/>
      <c r="E19" s="5">
        <v>612</v>
      </c>
      <c r="F19" s="6">
        <v>62</v>
      </c>
      <c r="G19" s="10">
        <v>1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12">
        <v>1</v>
      </c>
      <c r="N19" s="10"/>
      <c r="O19" s="11"/>
      <c r="P19" s="11"/>
      <c r="Q19" s="11">
        <v>10</v>
      </c>
      <c r="R19" s="12">
        <v>52</v>
      </c>
      <c r="S19" s="54">
        <f t="shared" si="7"/>
        <v>9.8033870967741947</v>
      </c>
      <c r="T19" s="10">
        <v>1</v>
      </c>
      <c r="U19" s="11">
        <v>1</v>
      </c>
      <c r="V19" s="11">
        <v>1</v>
      </c>
      <c r="W19" s="11">
        <v>1</v>
      </c>
      <c r="X19" s="11">
        <v>1</v>
      </c>
      <c r="Y19" s="11">
        <v>1</v>
      </c>
      <c r="Z19" s="11">
        <v>1</v>
      </c>
      <c r="AA19" s="11">
        <v>1</v>
      </c>
      <c r="AB19" s="11">
        <v>1</v>
      </c>
      <c r="AC19" s="12">
        <v>1</v>
      </c>
      <c r="AD19" s="10"/>
      <c r="AE19" s="11"/>
      <c r="AF19" s="11"/>
      <c r="AG19" s="11">
        <v>12</v>
      </c>
      <c r="AH19" s="13">
        <v>50</v>
      </c>
      <c r="AI19" s="54">
        <f t="shared" si="8"/>
        <v>9.758064516129032</v>
      </c>
      <c r="AJ19" s="10">
        <v>1</v>
      </c>
      <c r="AK19" s="11">
        <v>1</v>
      </c>
      <c r="AL19" s="11"/>
      <c r="AM19" s="12"/>
      <c r="AN19" s="10"/>
      <c r="AO19" s="11"/>
      <c r="AP19" s="11">
        <v>15</v>
      </c>
      <c r="AQ19" s="11"/>
      <c r="AR19" s="12">
        <v>47</v>
      </c>
      <c r="AS19" s="54">
        <f t="shared" si="9"/>
        <v>6.895161290322581</v>
      </c>
      <c r="AT19" s="10">
        <v>1</v>
      </c>
      <c r="AU19" s="11"/>
      <c r="AV19" s="11"/>
      <c r="AW19" s="12"/>
      <c r="AX19" s="10"/>
      <c r="AY19" s="11"/>
      <c r="AZ19" s="11">
        <v>2</v>
      </c>
      <c r="BA19" s="11">
        <v>50</v>
      </c>
      <c r="BB19" s="12">
        <v>10</v>
      </c>
      <c r="BC19" s="75">
        <f t="shared" si="10"/>
        <v>5.161290322580645</v>
      </c>
      <c r="BD19" s="52">
        <f t="shared" si="11"/>
        <v>7.9044758064516127</v>
      </c>
      <c r="BE19" s="10"/>
      <c r="BF19" s="11"/>
      <c r="BG19" s="11"/>
      <c r="BH19" s="11"/>
      <c r="BI19" s="11">
        <v>1</v>
      </c>
      <c r="BJ19" s="11"/>
      <c r="BK19" s="11"/>
      <c r="BL19" s="12">
        <v>1</v>
      </c>
      <c r="BM19" s="14"/>
      <c r="BN19" s="11">
        <v>1</v>
      </c>
      <c r="BO19" s="11">
        <v>45</v>
      </c>
      <c r="BP19" s="11">
        <v>16</v>
      </c>
      <c r="BQ19" s="13"/>
      <c r="BR19" s="54">
        <f t="shared" si="12"/>
        <v>4.05241935483871</v>
      </c>
      <c r="BS19" s="10">
        <v>1</v>
      </c>
      <c r="BT19" s="11"/>
      <c r="BU19" s="11"/>
      <c r="BV19" s="11"/>
      <c r="BW19" s="11"/>
      <c r="BX19" s="11"/>
      <c r="BY19" s="12"/>
      <c r="BZ19" s="14"/>
      <c r="CA19" s="11">
        <v>42</v>
      </c>
      <c r="CB19" s="11">
        <v>20</v>
      </c>
      <c r="CC19" s="11"/>
      <c r="CD19" s="13">
        <v>62</v>
      </c>
      <c r="CE19" s="13"/>
      <c r="CF19" s="65">
        <f t="shared" si="13"/>
        <v>4.8532258064516132</v>
      </c>
      <c r="CG19" s="10">
        <v>1</v>
      </c>
      <c r="CH19" s="11"/>
      <c r="CI19" s="11"/>
      <c r="CJ19" s="12"/>
      <c r="CK19" s="14"/>
      <c r="CL19" s="11">
        <v>32</v>
      </c>
      <c r="CM19" s="11">
        <v>10</v>
      </c>
      <c r="CN19" s="11">
        <v>20</v>
      </c>
      <c r="CO19" s="54">
        <f t="shared" si="14"/>
        <v>4.758064516129032</v>
      </c>
      <c r="CP19" s="10"/>
      <c r="CQ19" s="11"/>
      <c r="CR19" s="12"/>
      <c r="CS19" s="14"/>
      <c r="CT19" s="11"/>
      <c r="CU19" s="11"/>
      <c r="CV19" s="11"/>
      <c r="CW19" s="11">
        <v>62</v>
      </c>
      <c r="CX19" s="54">
        <f t="shared" si="15"/>
        <v>5</v>
      </c>
      <c r="CY19" s="10">
        <v>1</v>
      </c>
      <c r="CZ19" s="11"/>
      <c r="DA19" s="11"/>
      <c r="DB19" s="12">
        <v>1</v>
      </c>
      <c r="DC19" s="14"/>
      <c r="DD19" s="11"/>
      <c r="DE19" s="11">
        <v>52</v>
      </c>
      <c r="DF19" s="11">
        <v>10</v>
      </c>
      <c r="DG19" s="54">
        <f t="shared" si="16"/>
        <v>6.4516129032258061</v>
      </c>
      <c r="DH19" s="10"/>
      <c r="DI19" s="12"/>
      <c r="DJ19" s="14">
        <v>10</v>
      </c>
      <c r="DK19" s="11"/>
      <c r="DL19" s="11">
        <v>12</v>
      </c>
      <c r="DM19" s="11">
        <v>40</v>
      </c>
      <c r="DN19" s="11"/>
      <c r="DO19" s="54">
        <f t="shared" si="17"/>
        <v>2.903225806451613</v>
      </c>
      <c r="DP19" s="10"/>
      <c r="DQ19" s="11"/>
      <c r="DR19" s="11"/>
      <c r="DS19" s="11"/>
      <c r="DT19" s="11"/>
      <c r="DU19" s="11"/>
      <c r="DV19" s="12"/>
      <c r="DW19" s="14">
        <v>62</v>
      </c>
      <c r="DX19" s="11"/>
      <c r="DY19" s="11"/>
      <c r="DZ19" s="11"/>
      <c r="EA19" s="11"/>
      <c r="EB19" s="72">
        <f t="shared" si="18"/>
        <v>0</v>
      </c>
      <c r="EC19" s="84">
        <f t="shared" si="19"/>
        <v>4.0026497695852532</v>
      </c>
      <c r="ED19" s="14"/>
      <c r="EE19" s="11">
        <v>18</v>
      </c>
      <c r="EF19" s="11">
        <v>21</v>
      </c>
      <c r="EG19" s="12">
        <v>23</v>
      </c>
      <c r="EH19" s="65">
        <f t="shared" si="20"/>
        <v>7.7016129032258061</v>
      </c>
      <c r="EI19" s="71">
        <f t="shared" si="0"/>
        <v>1</v>
      </c>
      <c r="EJ19" s="14"/>
      <c r="EK19" s="11">
        <v>32</v>
      </c>
      <c r="EL19" s="11">
        <v>15</v>
      </c>
      <c r="EM19" s="11">
        <v>15</v>
      </c>
      <c r="EN19" s="65">
        <f t="shared" si="21"/>
        <v>6.814516129032258</v>
      </c>
      <c r="EO19" s="89">
        <f t="shared" si="1"/>
        <v>1</v>
      </c>
      <c r="EP19" s="88">
        <f t="shared" si="22"/>
        <v>7.258064516129032</v>
      </c>
      <c r="EQ19" s="92">
        <f t="shared" si="2"/>
        <v>1</v>
      </c>
      <c r="ER19" s="14"/>
      <c r="ES19" s="11">
        <v>40</v>
      </c>
      <c r="ET19" s="11">
        <v>13</v>
      </c>
      <c r="EU19" s="12">
        <v>9</v>
      </c>
      <c r="EV19" s="65">
        <f t="shared" si="23"/>
        <v>6.25</v>
      </c>
      <c r="EW19" s="89">
        <f t="shared" si="3"/>
        <v>1</v>
      </c>
      <c r="EX19" s="14"/>
      <c r="EY19" s="11">
        <v>16</v>
      </c>
      <c r="EZ19" s="11">
        <v>5</v>
      </c>
      <c r="FA19" s="11">
        <v>41</v>
      </c>
      <c r="FB19" s="65">
        <f t="shared" si="24"/>
        <v>8.508064516129032</v>
      </c>
      <c r="FC19" s="94">
        <f t="shared" si="4"/>
        <v>1</v>
      </c>
      <c r="FD19" s="14"/>
      <c r="FE19" s="11">
        <v>7</v>
      </c>
      <c r="FF19" s="11"/>
      <c r="FG19" s="11">
        <v>55</v>
      </c>
      <c r="FH19" s="65">
        <f t="shared" si="25"/>
        <v>9.435483870967742</v>
      </c>
      <c r="FI19" s="94">
        <f t="shared" si="5"/>
        <v>1</v>
      </c>
      <c r="FJ19" s="88">
        <f t="shared" si="26"/>
        <v>8.064516129032258</v>
      </c>
      <c r="FK19" s="95">
        <f t="shared" si="6"/>
        <v>1</v>
      </c>
    </row>
    <row r="20" spans="1:167" ht="102" customHeight="1" thickBot="1" x14ac:dyDescent="0.25">
      <c r="A20" s="1">
        <v>9</v>
      </c>
      <c r="B20" s="123">
        <v>153</v>
      </c>
      <c r="C20" s="171" t="s">
        <v>124</v>
      </c>
      <c r="D20" s="172"/>
      <c r="E20" s="5">
        <v>1076</v>
      </c>
      <c r="F20" s="6">
        <v>115</v>
      </c>
      <c r="G20" s="10">
        <v>1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12">
        <v>1</v>
      </c>
      <c r="N20" s="10"/>
      <c r="O20" s="11">
        <v>2</v>
      </c>
      <c r="P20" s="11">
        <v>9</v>
      </c>
      <c r="Q20" s="11">
        <v>32</v>
      </c>
      <c r="R20" s="12">
        <v>72</v>
      </c>
      <c r="S20" s="54">
        <f t="shared" si="7"/>
        <v>9.3963043478260868</v>
      </c>
      <c r="T20" s="10">
        <v>1</v>
      </c>
      <c r="U20" s="11">
        <v>1</v>
      </c>
      <c r="V20" s="11">
        <v>1</v>
      </c>
      <c r="W20" s="11">
        <v>1</v>
      </c>
      <c r="X20" s="11">
        <v>1</v>
      </c>
      <c r="Y20" s="11">
        <v>1</v>
      </c>
      <c r="Z20" s="11">
        <v>1</v>
      </c>
      <c r="AA20" s="11">
        <v>1</v>
      </c>
      <c r="AB20" s="11">
        <v>1</v>
      </c>
      <c r="AC20" s="12">
        <v>1</v>
      </c>
      <c r="AD20" s="10"/>
      <c r="AE20" s="11"/>
      <c r="AF20" s="11">
        <v>5</v>
      </c>
      <c r="AG20" s="11">
        <v>7</v>
      </c>
      <c r="AH20" s="13">
        <v>103</v>
      </c>
      <c r="AI20" s="54">
        <f t="shared" si="8"/>
        <v>9.8152173913043477</v>
      </c>
      <c r="AJ20" s="31">
        <v>1</v>
      </c>
      <c r="AK20" s="31">
        <v>1</v>
      </c>
      <c r="AL20" s="31">
        <v>1</v>
      </c>
      <c r="AM20" s="12"/>
      <c r="AN20" s="10"/>
      <c r="AO20" s="11">
        <v>2</v>
      </c>
      <c r="AP20" s="11">
        <v>5</v>
      </c>
      <c r="AQ20" s="11">
        <v>11</v>
      </c>
      <c r="AR20" s="12">
        <v>97</v>
      </c>
      <c r="AS20" s="54">
        <f t="shared" si="9"/>
        <v>8.4565217391304337</v>
      </c>
      <c r="AT20" s="10"/>
      <c r="AU20" s="11">
        <v>1</v>
      </c>
      <c r="AV20" s="11"/>
      <c r="AW20" s="12"/>
      <c r="AX20" s="10"/>
      <c r="AY20" s="11"/>
      <c r="AZ20" s="11">
        <v>1</v>
      </c>
      <c r="BA20" s="11">
        <v>11</v>
      </c>
      <c r="BB20" s="12">
        <v>103</v>
      </c>
      <c r="BC20" s="75">
        <f t="shared" si="10"/>
        <v>6.1086956521739131</v>
      </c>
      <c r="BD20" s="52">
        <f t="shared" si="11"/>
        <v>8.4441847826086942</v>
      </c>
      <c r="BE20" s="10">
        <v>1</v>
      </c>
      <c r="BF20" s="11"/>
      <c r="BG20" s="11"/>
      <c r="BH20" s="11"/>
      <c r="BI20" s="31">
        <v>1</v>
      </c>
      <c r="BJ20" s="31"/>
      <c r="BK20" s="31">
        <v>1</v>
      </c>
      <c r="BL20" s="31">
        <v>1</v>
      </c>
      <c r="BM20" s="14">
        <v>0</v>
      </c>
      <c r="BN20" s="11">
        <v>0</v>
      </c>
      <c r="BO20" s="11">
        <v>11</v>
      </c>
      <c r="BP20" s="11">
        <v>22</v>
      </c>
      <c r="BQ20" s="13">
        <v>82</v>
      </c>
      <c r="BR20" s="54">
        <f t="shared" si="12"/>
        <v>7.0217391304347823</v>
      </c>
      <c r="BS20" s="10">
        <v>1</v>
      </c>
      <c r="BT20" s="11"/>
      <c r="BU20" s="11"/>
      <c r="BV20" s="11"/>
      <c r="BW20" s="11"/>
      <c r="BX20" s="11"/>
      <c r="BY20" s="12"/>
      <c r="BZ20" s="14"/>
      <c r="CA20" s="11"/>
      <c r="CB20" s="11">
        <v>2</v>
      </c>
      <c r="CC20" s="11">
        <v>7</v>
      </c>
      <c r="CD20" s="13">
        <v>98</v>
      </c>
      <c r="CE20" s="13">
        <v>8</v>
      </c>
      <c r="CF20" s="65">
        <f t="shared" si="13"/>
        <v>4.4173913043478263</v>
      </c>
      <c r="CG20" s="10">
        <v>1</v>
      </c>
      <c r="CH20" s="11"/>
      <c r="CI20" s="11"/>
      <c r="CJ20" s="12"/>
      <c r="CK20" s="14"/>
      <c r="CL20" s="11"/>
      <c r="CM20" s="11">
        <v>12</v>
      </c>
      <c r="CN20" s="11">
        <v>103</v>
      </c>
      <c r="CO20" s="54">
        <f t="shared" si="14"/>
        <v>6.1195652173913047</v>
      </c>
      <c r="CP20" s="10"/>
      <c r="CQ20" s="11"/>
      <c r="CR20" s="12">
        <v>1</v>
      </c>
      <c r="CS20" s="14"/>
      <c r="CT20" s="11"/>
      <c r="CU20" s="11"/>
      <c r="CV20" s="11"/>
      <c r="CW20" s="11">
        <v>115</v>
      </c>
      <c r="CX20" s="54">
        <f t="shared" si="15"/>
        <v>6.65</v>
      </c>
      <c r="CY20" s="10">
        <v>1</v>
      </c>
      <c r="CZ20" s="11">
        <v>1</v>
      </c>
      <c r="DA20" s="11">
        <v>1</v>
      </c>
      <c r="DB20" s="12"/>
      <c r="DC20" s="14"/>
      <c r="DD20" s="11"/>
      <c r="DE20" s="11">
        <v>61</v>
      </c>
      <c r="DF20" s="11">
        <v>54</v>
      </c>
      <c r="DG20" s="54">
        <f t="shared" si="16"/>
        <v>8.0869565217391308</v>
      </c>
      <c r="DH20" s="10" t="s">
        <v>143</v>
      </c>
      <c r="DI20" s="12" t="s">
        <v>143</v>
      </c>
      <c r="DJ20" s="14"/>
      <c r="DK20" s="11">
        <v>5</v>
      </c>
      <c r="DL20" s="11">
        <v>24</v>
      </c>
      <c r="DM20" s="11">
        <v>41</v>
      </c>
      <c r="DN20" s="11">
        <v>45</v>
      </c>
      <c r="DO20" s="54">
        <f t="shared" si="17"/>
        <v>3.8695652173913042</v>
      </c>
      <c r="DP20" s="10"/>
      <c r="DQ20" s="11"/>
      <c r="DR20" s="11"/>
      <c r="DS20" s="11"/>
      <c r="DT20" s="11"/>
      <c r="DU20" s="11"/>
      <c r="DV20" s="12"/>
      <c r="DW20" s="14"/>
      <c r="DX20" s="11">
        <v>4</v>
      </c>
      <c r="DY20" s="11">
        <v>11</v>
      </c>
      <c r="DZ20" s="11">
        <v>41</v>
      </c>
      <c r="EA20" s="11">
        <v>59</v>
      </c>
      <c r="EB20" s="72">
        <f t="shared" si="18"/>
        <v>4.1847826086956523</v>
      </c>
      <c r="EC20" s="84">
        <f t="shared" si="19"/>
        <v>5.7642857142857151</v>
      </c>
      <c r="ED20" s="14"/>
      <c r="EE20" s="11">
        <v>2</v>
      </c>
      <c r="EF20" s="11">
        <v>7</v>
      </c>
      <c r="EG20" s="12">
        <v>106</v>
      </c>
      <c r="EH20" s="65">
        <f t="shared" si="20"/>
        <v>9.7608695652173907</v>
      </c>
      <c r="EI20" s="71">
        <f t="shared" si="0"/>
        <v>1</v>
      </c>
      <c r="EJ20" s="14">
        <v>1</v>
      </c>
      <c r="EK20" s="11">
        <v>2</v>
      </c>
      <c r="EL20" s="11">
        <v>7</v>
      </c>
      <c r="EM20" s="11">
        <v>105</v>
      </c>
      <c r="EN20" s="65">
        <f t="shared" si="21"/>
        <v>9.6739130434782616</v>
      </c>
      <c r="EO20" s="89">
        <f t="shared" si="1"/>
        <v>0.99130434782608701</v>
      </c>
      <c r="EP20" s="88">
        <f t="shared" si="22"/>
        <v>9.7173913043478262</v>
      </c>
      <c r="EQ20" s="92">
        <f t="shared" si="2"/>
        <v>0.9956521739130435</v>
      </c>
      <c r="ER20" s="14">
        <v>1</v>
      </c>
      <c r="ES20" s="11">
        <v>2</v>
      </c>
      <c r="ET20" s="11">
        <v>16</v>
      </c>
      <c r="EU20" s="12">
        <v>96</v>
      </c>
      <c r="EV20" s="65">
        <f t="shared" si="23"/>
        <v>9.4782608695652169</v>
      </c>
      <c r="EW20" s="89">
        <f t="shared" si="3"/>
        <v>0.99130434782608701</v>
      </c>
      <c r="EX20" s="14"/>
      <c r="EY20" s="11">
        <v>4</v>
      </c>
      <c r="EZ20" s="11">
        <v>15</v>
      </c>
      <c r="FA20" s="11">
        <v>96</v>
      </c>
      <c r="FB20" s="65">
        <f t="shared" si="24"/>
        <v>9.5</v>
      </c>
      <c r="FC20" s="94">
        <f t="shared" si="4"/>
        <v>1</v>
      </c>
      <c r="FD20" s="14"/>
      <c r="FE20" s="11">
        <v>4</v>
      </c>
      <c r="FF20" s="11">
        <v>12</v>
      </c>
      <c r="FG20" s="11">
        <v>99</v>
      </c>
      <c r="FH20" s="65">
        <f t="shared" si="25"/>
        <v>9.5652173913043477</v>
      </c>
      <c r="FI20" s="94">
        <f t="shared" si="5"/>
        <v>1</v>
      </c>
      <c r="FJ20" s="88">
        <f t="shared" si="26"/>
        <v>9.5144927536231894</v>
      </c>
      <c r="FK20" s="95">
        <f t="shared" si="6"/>
        <v>0.99710144927536237</v>
      </c>
    </row>
    <row r="21" spans="1:167" ht="89.25" customHeight="1" thickBot="1" x14ac:dyDescent="0.25">
      <c r="A21" s="1">
        <v>10</v>
      </c>
      <c r="B21" s="123">
        <v>163</v>
      </c>
      <c r="C21" s="171" t="s">
        <v>125</v>
      </c>
      <c r="D21" s="172"/>
      <c r="E21" s="5">
        <v>540</v>
      </c>
      <c r="F21" s="6">
        <v>54</v>
      </c>
      <c r="G21" s="10">
        <v>1</v>
      </c>
      <c r="H21" s="11">
        <v>1</v>
      </c>
      <c r="I21" s="11">
        <v>1</v>
      </c>
      <c r="J21" s="11">
        <v>1</v>
      </c>
      <c r="K21" s="11">
        <v>1</v>
      </c>
      <c r="L21" s="11">
        <v>1</v>
      </c>
      <c r="M21" s="12">
        <v>1</v>
      </c>
      <c r="N21" s="10"/>
      <c r="O21" s="11"/>
      <c r="P21" s="11">
        <v>13</v>
      </c>
      <c r="Q21" s="11">
        <v>30</v>
      </c>
      <c r="R21" s="12">
        <v>11</v>
      </c>
      <c r="S21" s="54">
        <f t="shared" si="7"/>
        <v>8.7087037037037032</v>
      </c>
      <c r="T21" s="10">
        <v>1</v>
      </c>
      <c r="U21" s="11">
        <v>1</v>
      </c>
      <c r="V21" s="11">
        <v>1</v>
      </c>
      <c r="W21" s="11">
        <v>1</v>
      </c>
      <c r="X21" s="11">
        <v>1</v>
      </c>
      <c r="Y21" s="11">
        <v>1</v>
      </c>
      <c r="Z21" s="11">
        <v>1</v>
      </c>
      <c r="AA21" s="11"/>
      <c r="AB21" s="11">
        <v>1</v>
      </c>
      <c r="AC21" s="12">
        <v>1</v>
      </c>
      <c r="AD21" s="10"/>
      <c r="AE21" s="11"/>
      <c r="AF21" s="11"/>
      <c r="AG21" s="11">
        <v>35</v>
      </c>
      <c r="AH21" s="13">
        <v>19</v>
      </c>
      <c r="AI21" s="54">
        <f t="shared" si="8"/>
        <v>8.6898148148148149</v>
      </c>
      <c r="AJ21" s="10">
        <v>1</v>
      </c>
      <c r="AK21" s="11">
        <v>1</v>
      </c>
      <c r="AL21" s="11"/>
      <c r="AM21" s="12">
        <v>1</v>
      </c>
      <c r="AN21" s="10"/>
      <c r="AO21" s="11"/>
      <c r="AP21" s="11">
        <v>5</v>
      </c>
      <c r="AQ21" s="11">
        <v>48</v>
      </c>
      <c r="AR21" s="12">
        <v>1</v>
      </c>
      <c r="AS21" s="54">
        <f t="shared" si="9"/>
        <v>7.4074074074074074</v>
      </c>
      <c r="AT21" s="10"/>
      <c r="AU21" s="11"/>
      <c r="AV21" s="11"/>
      <c r="AW21" s="12"/>
      <c r="AX21" s="10"/>
      <c r="AY21" s="11"/>
      <c r="AZ21" s="11">
        <v>33</v>
      </c>
      <c r="BA21" s="11">
        <v>19</v>
      </c>
      <c r="BB21" s="12">
        <v>2</v>
      </c>
      <c r="BC21" s="75">
        <f t="shared" si="10"/>
        <v>3.0324074074074074</v>
      </c>
      <c r="BD21" s="52">
        <f t="shared" si="11"/>
        <v>6.9595833333333337</v>
      </c>
      <c r="BE21" s="10"/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2">
        <v>1</v>
      </c>
      <c r="BM21" s="14"/>
      <c r="BN21" s="11"/>
      <c r="BO21" s="11">
        <v>4</v>
      </c>
      <c r="BP21" s="11">
        <v>50</v>
      </c>
      <c r="BQ21" s="13"/>
      <c r="BR21" s="54">
        <f t="shared" si="12"/>
        <v>8.0324074074074083</v>
      </c>
      <c r="BS21" s="10">
        <v>1</v>
      </c>
      <c r="BT21" s="11">
        <v>1</v>
      </c>
      <c r="BU21" s="11">
        <v>1</v>
      </c>
      <c r="BV21" s="11"/>
      <c r="BW21" s="11"/>
      <c r="BX21" s="11"/>
      <c r="BY21" s="12"/>
      <c r="BZ21" s="14"/>
      <c r="CA21" s="11">
        <v>1</v>
      </c>
      <c r="CB21" s="11"/>
      <c r="CC21" s="11">
        <v>53</v>
      </c>
      <c r="CD21" s="13">
        <v>54</v>
      </c>
      <c r="CE21" s="13"/>
      <c r="CF21" s="65">
        <f t="shared" si="13"/>
        <v>8.3037037037037038</v>
      </c>
      <c r="CG21" s="10">
        <v>1</v>
      </c>
      <c r="CH21" s="11"/>
      <c r="CI21" s="11"/>
      <c r="CJ21" s="12"/>
      <c r="CK21" s="14">
        <v>12</v>
      </c>
      <c r="CL21" s="11"/>
      <c r="CM21" s="11">
        <v>10</v>
      </c>
      <c r="CN21" s="11">
        <v>32</v>
      </c>
      <c r="CO21" s="54">
        <f t="shared" si="14"/>
        <v>4.9074074074074074</v>
      </c>
      <c r="CP21" s="10"/>
      <c r="CQ21" s="11"/>
      <c r="CR21" s="12"/>
      <c r="CS21" s="14"/>
      <c r="CT21" s="11"/>
      <c r="CU21" s="11"/>
      <c r="CV21" s="11"/>
      <c r="CW21" s="11">
        <v>54</v>
      </c>
      <c r="CX21" s="54">
        <f t="shared" si="15"/>
        <v>5</v>
      </c>
      <c r="CY21" s="10">
        <v>1</v>
      </c>
      <c r="CZ21" s="48">
        <v>1</v>
      </c>
      <c r="DA21" s="11">
        <v>1</v>
      </c>
      <c r="DB21" s="12"/>
      <c r="DC21" s="14"/>
      <c r="DD21" s="11">
        <v>5</v>
      </c>
      <c r="DE21" s="11">
        <v>48</v>
      </c>
      <c r="DF21" s="11">
        <v>1</v>
      </c>
      <c r="DG21" s="54">
        <f t="shared" si="16"/>
        <v>7.4074074074074074</v>
      </c>
      <c r="DH21" s="10"/>
      <c r="DI21" s="12"/>
      <c r="DJ21" s="14">
        <v>13</v>
      </c>
      <c r="DK21" s="11"/>
      <c r="DL21" s="11">
        <v>10</v>
      </c>
      <c r="DM21" s="11">
        <v>31</v>
      </c>
      <c r="DN21" s="11"/>
      <c r="DO21" s="54">
        <f t="shared" si="17"/>
        <v>2.6157407407407409</v>
      </c>
      <c r="DP21" s="10">
        <v>1</v>
      </c>
      <c r="DQ21" s="11">
        <v>1</v>
      </c>
      <c r="DR21" s="11"/>
      <c r="DS21" s="11"/>
      <c r="DT21" s="11"/>
      <c r="DU21" s="11">
        <v>1</v>
      </c>
      <c r="DV21" s="12">
        <v>1</v>
      </c>
      <c r="DW21" s="14"/>
      <c r="DX21" s="11">
        <v>15</v>
      </c>
      <c r="DY21" s="11">
        <v>18</v>
      </c>
      <c r="DZ21" s="11">
        <v>19</v>
      </c>
      <c r="EA21" s="11">
        <v>1</v>
      </c>
      <c r="EB21" s="72">
        <f t="shared" si="18"/>
        <v>5.3925925925925924</v>
      </c>
      <c r="EC21" s="84">
        <f t="shared" si="19"/>
        <v>5.9513227513227509</v>
      </c>
      <c r="ED21" s="14"/>
      <c r="EE21" s="11"/>
      <c r="EF21" s="11">
        <v>14</v>
      </c>
      <c r="EG21" s="12">
        <v>40</v>
      </c>
      <c r="EH21" s="65">
        <f t="shared" si="20"/>
        <v>9.3518518518518512</v>
      </c>
      <c r="EI21" s="71">
        <f t="shared" si="0"/>
        <v>1</v>
      </c>
      <c r="EJ21" s="14"/>
      <c r="EK21" s="11"/>
      <c r="EL21" s="11"/>
      <c r="EM21" s="11">
        <v>54</v>
      </c>
      <c r="EN21" s="65">
        <f t="shared" si="21"/>
        <v>10</v>
      </c>
      <c r="EO21" s="89">
        <f t="shared" si="1"/>
        <v>1</v>
      </c>
      <c r="EP21" s="88">
        <f t="shared" si="22"/>
        <v>9.6759259259259256</v>
      </c>
      <c r="EQ21" s="92">
        <f t="shared" si="2"/>
        <v>1</v>
      </c>
      <c r="ER21" s="14"/>
      <c r="ES21" s="11"/>
      <c r="ET21" s="11">
        <v>33</v>
      </c>
      <c r="EU21" s="12">
        <v>21</v>
      </c>
      <c r="EV21" s="65">
        <f t="shared" si="23"/>
        <v>8.4722222222222214</v>
      </c>
      <c r="EW21" s="89">
        <f t="shared" si="3"/>
        <v>1</v>
      </c>
      <c r="EX21" s="14"/>
      <c r="EY21" s="11"/>
      <c r="EZ21" s="11"/>
      <c r="FA21" s="11">
        <v>54</v>
      </c>
      <c r="FB21" s="65">
        <f t="shared" si="24"/>
        <v>10</v>
      </c>
      <c r="FC21" s="94">
        <f t="shared" si="4"/>
        <v>1</v>
      </c>
      <c r="FD21" s="14"/>
      <c r="FE21" s="11"/>
      <c r="FF21" s="11"/>
      <c r="FG21" s="11">
        <v>54</v>
      </c>
      <c r="FH21" s="65">
        <f t="shared" si="25"/>
        <v>10</v>
      </c>
      <c r="FI21" s="94">
        <f t="shared" si="5"/>
        <v>1</v>
      </c>
      <c r="FJ21" s="88">
        <f t="shared" si="26"/>
        <v>9.4907407407407405</v>
      </c>
      <c r="FK21" s="95">
        <f t="shared" si="6"/>
        <v>1</v>
      </c>
    </row>
    <row r="22" spans="1:167" ht="107.25" customHeight="1" thickBot="1" x14ac:dyDescent="0.25">
      <c r="A22" s="1">
        <v>11</v>
      </c>
      <c r="B22" s="123">
        <v>169</v>
      </c>
      <c r="C22" s="171" t="s">
        <v>126</v>
      </c>
      <c r="D22" s="172"/>
      <c r="E22" s="5">
        <v>581</v>
      </c>
      <c r="F22" s="6">
        <v>60</v>
      </c>
      <c r="G22" s="10">
        <v>1</v>
      </c>
      <c r="H22" s="11">
        <v>1</v>
      </c>
      <c r="I22" s="11">
        <v>1</v>
      </c>
      <c r="J22" s="11">
        <v>1</v>
      </c>
      <c r="K22" s="11">
        <v>1</v>
      </c>
      <c r="L22" s="11">
        <v>1</v>
      </c>
      <c r="M22" s="12">
        <v>1</v>
      </c>
      <c r="N22" s="10"/>
      <c r="O22" s="11"/>
      <c r="P22" s="11"/>
      <c r="Q22" s="11"/>
      <c r="R22" s="12">
        <v>60</v>
      </c>
      <c r="S22" s="54">
        <f t="shared" si="7"/>
        <v>10.004999999999999</v>
      </c>
      <c r="T22" s="10">
        <v>1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1">
        <v>1</v>
      </c>
      <c r="AA22" s="11">
        <v>1</v>
      </c>
      <c r="AB22" s="11">
        <v>1</v>
      </c>
      <c r="AC22" s="12">
        <v>1</v>
      </c>
      <c r="AD22" s="10"/>
      <c r="AE22" s="11"/>
      <c r="AF22" s="11"/>
      <c r="AG22" s="11"/>
      <c r="AH22" s="13">
        <v>60</v>
      </c>
      <c r="AI22" s="54">
        <f t="shared" si="8"/>
        <v>10</v>
      </c>
      <c r="AJ22" s="10">
        <v>1</v>
      </c>
      <c r="AK22" s="11">
        <v>1</v>
      </c>
      <c r="AL22" s="11"/>
      <c r="AM22" s="12"/>
      <c r="AN22" s="10"/>
      <c r="AO22" s="11"/>
      <c r="AP22" s="11"/>
      <c r="AQ22" s="11">
        <v>60</v>
      </c>
      <c r="AR22" s="12"/>
      <c r="AS22" s="54">
        <f t="shared" si="9"/>
        <v>6.25</v>
      </c>
      <c r="AT22" s="10">
        <v>1</v>
      </c>
      <c r="AU22" s="11"/>
      <c r="AV22" s="11"/>
      <c r="AW22" s="12"/>
      <c r="AX22" s="10"/>
      <c r="AY22" s="11"/>
      <c r="AZ22" s="11"/>
      <c r="BA22" s="11">
        <v>52</v>
      </c>
      <c r="BB22" s="12">
        <v>8</v>
      </c>
      <c r="BC22" s="75">
        <f t="shared" si="10"/>
        <v>5.1666666666666661</v>
      </c>
      <c r="BD22" s="52">
        <f t="shared" si="11"/>
        <v>7.8554166666666667</v>
      </c>
      <c r="BE22" s="10"/>
      <c r="BF22" s="11"/>
      <c r="BG22" s="11"/>
      <c r="BH22" s="11"/>
      <c r="BI22" s="11"/>
      <c r="BJ22" s="11"/>
      <c r="BK22" s="11"/>
      <c r="BL22" s="12"/>
      <c r="BM22" s="14">
        <v>28</v>
      </c>
      <c r="BN22" s="11">
        <v>11</v>
      </c>
      <c r="BO22" s="11">
        <v>9</v>
      </c>
      <c r="BP22" s="11">
        <v>7</v>
      </c>
      <c r="BQ22" s="13">
        <v>5</v>
      </c>
      <c r="BR22" s="54">
        <f t="shared" si="12"/>
        <v>1.4583333333333333</v>
      </c>
      <c r="BS22" s="10"/>
      <c r="BT22" s="11"/>
      <c r="BU22" s="11"/>
      <c r="BV22" s="11"/>
      <c r="BW22" s="11"/>
      <c r="BX22" s="11"/>
      <c r="BY22" s="12"/>
      <c r="BZ22" s="14">
        <v>3</v>
      </c>
      <c r="CA22" s="11">
        <v>25</v>
      </c>
      <c r="CB22" s="11">
        <v>21</v>
      </c>
      <c r="CC22" s="11">
        <v>11</v>
      </c>
      <c r="CD22" s="13">
        <v>38</v>
      </c>
      <c r="CE22" s="13">
        <v>22</v>
      </c>
      <c r="CF22" s="65">
        <f t="shared" si="13"/>
        <v>5.104166666666667</v>
      </c>
      <c r="CG22" s="10">
        <v>1</v>
      </c>
      <c r="CH22" s="11"/>
      <c r="CI22" s="11"/>
      <c r="CJ22" s="12"/>
      <c r="CK22" s="14">
        <v>29</v>
      </c>
      <c r="CL22" s="11">
        <v>18</v>
      </c>
      <c r="CM22" s="11">
        <v>8</v>
      </c>
      <c r="CN22" s="11">
        <v>5</v>
      </c>
      <c r="CO22" s="54">
        <f t="shared" si="14"/>
        <v>2.916666666666667</v>
      </c>
      <c r="CP22" s="10"/>
      <c r="CQ22" s="11"/>
      <c r="CR22" s="12">
        <v>1</v>
      </c>
      <c r="CS22" s="14"/>
      <c r="CT22" s="11"/>
      <c r="CU22" s="11"/>
      <c r="CV22" s="11">
        <v>11</v>
      </c>
      <c r="CW22" s="11">
        <v>49</v>
      </c>
      <c r="CX22" s="54">
        <f t="shared" si="15"/>
        <v>6.4208333333333325</v>
      </c>
      <c r="CY22" s="10">
        <v>1</v>
      </c>
      <c r="CZ22" s="11">
        <v>1</v>
      </c>
      <c r="DA22" s="11">
        <v>1</v>
      </c>
      <c r="DB22" s="12">
        <v>1</v>
      </c>
      <c r="DC22" s="14"/>
      <c r="DD22" s="11">
        <v>1</v>
      </c>
      <c r="DE22" s="11">
        <v>17</v>
      </c>
      <c r="DF22" s="11">
        <v>42</v>
      </c>
      <c r="DG22" s="54">
        <f t="shared" si="16"/>
        <v>9.6041666666666679</v>
      </c>
      <c r="DH22" s="10"/>
      <c r="DI22" s="12"/>
      <c r="DJ22" s="14"/>
      <c r="DK22" s="11"/>
      <c r="DL22" s="11">
        <v>45</v>
      </c>
      <c r="DM22" s="11">
        <v>10</v>
      </c>
      <c r="DN22" s="11">
        <v>5</v>
      </c>
      <c r="DO22" s="54">
        <f t="shared" si="17"/>
        <v>2.9166666666666665</v>
      </c>
      <c r="DP22" s="10"/>
      <c r="DQ22" s="11"/>
      <c r="DR22" s="11"/>
      <c r="DS22" s="11"/>
      <c r="DT22" s="11"/>
      <c r="DU22" s="11"/>
      <c r="DV22" s="12"/>
      <c r="DW22" s="14">
        <v>60</v>
      </c>
      <c r="DX22" s="11"/>
      <c r="DY22" s="11"/>
      <c r="DZ22" s="11"/>
      <c r="EA22" s="11"/>
      <c r="EB22" s="72">
        <f t="shared" si="18"/>
        <v>0</v>
      </c>
      <c r="EC22" s="84">
        <f t="shared" si="19"/>
        <v>4.0601190476190485</v>
      </c>
      <c r="ED22" s="14"/>
      <c r="EE22" s="11"/>
      <c r="EF22" s="11">
        <v>12</v>
      </c>
      <c r="EG22" s="12">
        <v>48</v>
      </c>
      <c r="EH22" s="65">
        <f t="shared" si="20"/>
        <v>9.5</v>
      </c>
      <c r="EI22" s="71">
        <f t="shared" si="0"/>
        <v>1</v>
      </c>
      <c r="EJ22" s="14"/>
      <c r="EK22" s="11"/>
      <c r="EL22" s="11">
        <v>5</v>
      </c>
      <c r="EM22" s="11">
        <v>55</v>
      </c>
      <c r="EN22" s="65">
        <f t="shared" si="21"/>
        <v>9.7916666666666661</v>
      </c>
      <c r="EO22" s="89">
        <f t="shared" si="1"/>
        <v>1</v>
      </c>
      <c r="EP22" s="88">
        <f t="shared" si="22"/>
        <v>9.6458333333333321</v>
      </c>
      <c r="EQ22" s="92">
        <f t="shared" si="2"/>
        <v>1</v>
      </c>
      <c r="ER22" s="14">
        <v>15</v>
      </c>
      <c r="ES22" s="11">
        <v>17</v>
      </c>
      <c r="ET22" s="11">
        <v>21</v>
      </c>
      <c r="EU22" s="12">
        <v>7</v>
      </c>
      <c r="EV22" s="65">
        <f t="shared" si="23"/>
        <v>5.208333333333333</v>
      </c>
      <c r="EW22" s="89">
        <f t="shared" si="3"/>
        <v>0.75</v>
      </c>
      <c r="EX22" s="14"/>
      <c r="EY22" s="11"/>
      <c r="EZ22" s="11">
        <v>9</v>
      </c>
      <c r="FA22" s="11">
        <v>51</v>
      </c>
      <c r="FB22" s="65">
        <f t="shared" si="24"/>
        <v>9.625</v>
      </c>
      <c r="FC22" s="94">
        <f t="shared" si="4"/>
        <v>1</v>
      </c>
      <c r="FD22" s="14"/>
      <c r="FE22" s="11">
        <v>3</v>
      </c>
      <c r="FF22" s="11">
        <v>45</v>
      </c>
      <c r="FG22" s="11">
        <v>12</v>
      </c>
      <c r="FH22" s="65">
        <f t="shared" si="25"/>
        <v>7.875</v>
      </c>
      <c r="FI22" s="94">
        <f t="shared" si="5"/>
        <v>1</v>
      </c>
      <c r="FJ22" s="88">
        <f t="shared" si="26"/>
        <v>7.5694444444444438</v>
      </c>
      <c r="FK22" s="95">
        <f t="shared" si="6"/>
        <v>0.91666666666666663</v>
      </c>
    </row>
    <row r="23" spans="1:167" ht="101.25" customHeight="1" thickBot="1" x14ac:dyDescent="0.25">
      <c r="A23" s="1">
        <v>12</v>
      </c>
      <c r="B23" s="123">
        <v>172</v>
      </c>
      <c r="C23" s="171" t="s">
        <v>127</v>
      </c>
      <c r="D23" s="172"/>
      <c r="E23" s="5">
        <v>381</v>
      </c>
      <c r="F23" s="6">
        <v>80</v>
      </c>
      <c r="G23" s="10">
        <v>1</v>
      </c>
      <c r="H23" s="11">
        <v>1</v>
      </c>
      <c r="I23" s="11">
        <v>1</v>
      </c>
      <c r="J23" s="11"/>
      <c r="K23" s="11"/>
      <c r="L23" s="11"/>
      <c r="M23" s="12"/>
      <c r="N23" s="10"/>
      <c r="O23" s="11"/>
      <c r="P23" s="11"/>
      <c r="Q23" s="11">
        <v>80</v>
      </c>
      <c r="R23" s="12"/>
      <c r="S23" s="54">
        <f t="shared" si="7"/>
        <v>5.8949999999999996</v>
      </c>
      <c r="T23" s="10">
        <v>1</v>
      </c>
      <c r="U23" s="11">
        <v>1</v>
      </c>
      <c r="V23" s="11"/>
      <c r="W23" s="11"/>
      <c r="X23" s="11">
        <v>1</v>
      </c>
      <c r="Y23" s="11"/>
      <c r="Z23" s="11"/>
      <c r="AA23" s="11"/>
      <c r="AB23" s="11"/>
      <c r="AC23" s="12"/>
      <c r="AD23" s="10"/>
      <c r="AE23" s="11"/>
      <c r="AF23" s="11"/>
      <c r="AG23" s="11">
        <v>80</v>
      </c>
      <c r="AH23" s="13"/>
      <c r="AI23" s="54">
        <f t="shared" si="8"/>
        <v>5.25</v>
      </c>
      <c r="AJ23" s="10"/>
      <c r="AK23" s="11"/>
      <c r="AL23" s="11"/>
      <c r="AM23" s="12"/>
      <c r="AN23" s="10"/>
      <c r="AO23" s="11"/>
      <c r="AP23" s="11"/>
      <c r="AQ23" s="11"/>
      <c r="AR23" s="12"/>
      <c r="AS23" s="54">
        <f t="shared" si="9"/>
        <v>0</v>
      </c>
      <c r="AT23" s="10"/>
      <c r="AU23" s="11"/>
      <c r="AV23" s="11"/>
      <c r="AW23" s="12"/>
      <c r="AX23" s="10">
        <v>80</v>
      </c>
      <c r="AY23" s="11"/>
      <c r="AZ23" s="11"/>
      <c r="BA23" s="11"/>
      <c r="BB23" s="12"/>
      <c r="BC23" s="75">
        <f t="shared" si="10"/>
        <v>0</v>
      </c>
      <c r="BD23" s="52">
        <f t="shared" si="11"/>
        <v>2.7862499999999999</v>
      </c>
      <c r="BE23" s="10"/>
      <c r="BF23" s="11"/>
      <c r="BG23" s="11"/>
      <c r="BH23" s="11"/>
      <c r="BI23" s="11">
        <v>1</v>
      </c>
      <c r="BJ23" s="11"/>
      <c r="BK23" s="11"/>
      <c r="BL23" s="12">
        <v>1</v>
      </c>
      <c r="BM23" s="14"/>
      <c r="BN23" s="11"/>
      <c r="BO23" s="11"/>
      <c r="BP23" s="11">
        <v>80</v>
      </c>
      <c r="BQ23" s="13"/>
      <c r="BR23" s="54">
        <f t="shared" si="12"/>
        <v>5</v>
      </c>
      <c r="BS23" s="10">
        <v>1</v>
      </c>
      <c r="BT23" s="11">
        <v>1</v>
      </c>
      <c r="BU23" s="11"/>
      <c r="BV23" s="11"/>
      <c r="BW23" s="11"/>
      <c r="BX23" s="11"/>
      <c r="BY23" s="12"/>
      <c r="BZ23" s="14"/>
      <c r="CA23" s="11"/>
      <c r="CB23" s="11"/>
      <c r="CC23" s="11"/>
      <c r="CD23" s="13"/>
      <c r="CE23" s="13"/>
      <c r="CF23" s="65">
        <f t="shared" si="13"/>
        <v>1.4</v>
      </c>
      <c r="CG23" s="10"/>
      <c r="CH23" s="11"/>
      <c r="CI23" s="11"/>
      <c r="CJ23" s="12"/>
      <c r="CK23" s="14"/>
      <c r="CL23" s="11"/>
      <c r="CM23" s="11"/>
      <c r="CN23" s="11"/>
      <c r="CO23" s="54">
        <f t="shared" si="14"/>
        <v>0</v>
      </c>
      <c r="CP23" s="10"/>
      <c r="CQ23" s="11"/>
      <c r="CR23" s="12"/>
      <c r="CS23" s="14"/>
      <c r="CT23" s="11"/>
      <c r="CU23" s="11"/>
      <c r="CV23" s="11"/>
      <c r="CW23" s="11"/>
      <c r="CX23" s="54">
        <f t="shared" si="15"/>
        <v>0</v>
      </c>
      <c r="CY23" s="10">
        <v>1</v>
      </c>
      <c r="CZ23" s="11"/>
      <c r="DA23" s="11"/>
      <c r="DB23" s="12">
        <v>1</v>
      </c>
      <c r="DC23" s="14"/>
      <c r="DD23" s="11"/>
      <c r="DE23" s="11">
        <v>23</v>
      </c>
      <c r="DF23" s="11">
        <v>57</v>
      </c>
      <c r="DG23" s="54">
        <f t="shared" si="16"/>
        <v>7.140625</v>
      </c>
      <c r="DH23" s="10"/>
      <c r="DI23" s="12"/>
      <c r="DJ23" s="14"/>
      <c r="DK23" s="11"/>
      <c r="DL23" s="11"/>
      <c r="DM23" s="11"/>
      <c r="DN23" s="11"/>
      <c r="DO23" s="54">
        <f t="shared" si="17"/>
        <v>0</v>
      </c>
      <c r="DP23" s="10"/>
      <c r="DQ23" s="11"/>
      <c r="DR23" s="11"/>
      <c r="DS23" s="11"/>
      <c r="DT23" s="11"/>
      <c r="DU23" s="11"/>
      <c r="DV23" s="12"/>
      <c r="DW23" s="14"/>
      <c r="DX23" s="11"/>
      <c r="DY23" s="11"/>
      <c r="DZ23" s="11"/>
      <c r="EA23" s="11"/>
      <c r="EB23" s="72">
        <f t="shared" si="18"/>
        <v>0</v>
      </c>
      <c r="EC23" s="84">
        <f t="shared" si="19"/>
        <v>1.934375</v>
      </c>
      <c r="ED23" s="14"/>
      <c r="EE23" s="11"/>
      <c r="EF23" s="11"/>
      <c r="EG23" s="12">
        <v>80</v>
      </c>
      <c r="EH23" s="65">
        <f t="shared" si="20"/>
        <v>10</v>
      </c>
      <c r="EI23" s="71">
        <f t="shared" si="0"/>
        <v>1</v>
      </c>
      <c r="EJ23" s="14"/>
      <c r="EK23" s="11"/>
      <c r="EL23" s="11"/>
      <c r="EM23" s="11">
        <v>80</v>
      </c>
      <c r="EN23" s="65">
        <f t="shared" si="21"/>
        <v>10</v>
      </c>
      <c r="EO23" s="89">
        <f t="shared" si="1"/>
        <v>1</v>
      </c>
      <c r="EP23" s="88">
        <f t="shared" si="22"/>
        <v>10</v>
      </c>
      <c r="EQ23" s="92">
        <f t="shared" si="2"/>
        <v>1</v>
      </c>
      <c r="ER23" s="14"/>
      <c r="ES23" s="11"/>
      <c r="ET23" s="11">
        <v>37</v>
      </c>
      <c r="EU23" s="12">
        <v>43</v>
      </c>
      <c r="EV23" s="65">
        <f t="shared" si="23"/>
        <v>8.84375</v>
      </c>
      <c r="EW23" s="89">
        <f t="shared" si="3"/>
        <v>1</v>
      </c>
      <c r="EX23" s="14"/>
      <c r="EY23" s="11">
        <v>7</v>
      </c>
      <c r="EZ23" s="11">
        <v>22</v>
      </c>
      <c r="FA23" s="11">
        <v>51</v>
      </c>
      <c r="FB23" s="65">
        <f t="shared" si="24"/>
        <v>8.875</v>
      </c>
      <c r="FC23" s="94">
        <f t="shared" si="4"/>
        <v>1</v>
      </c>
      <c r="FD23" s="14"/>
      <c r="FE23" s="11"/>
      <c r="FF23" s="11"/>
      <c r="FG23" s="11">
        <v>80</v>
      </c>
      <c r="FH23" s="65">
        <f t="shared" si="25"/>
        <v>10</v>
      </c>
      <c r="FI23" s="94">
        <f t="shared" si="5"/>
        <v>1</v>
      </c>
      <c r="FJ23" s="88">
        <f t="shared" si="26"/>
        <v>9.2395833333333339</v>
      </c>
      <c r="FK23" s="95">
        <f t="shared" si="6"/>
        <v>1</v>
      </c>
    </row>
    <row r="24" spans="1:167" ht="105.75" customHeight="1" thickBot="1" x14ac:dyDescent="0.25">
      <c r="A24" s="1">
        <v>13</v>
      </c>
      <c r="B24" s="123">
        <v>173</v>
      </c>
      <c r="C24" s="171" t="s">
        <v>128</v>
      </c>
      <c r="D24" s="172"/>
      <c r="E24" s="5">
        <v>720</v>
      </c>
      <c r="F24" s="6">
        <v>80</v>
      </c>
      <c r="G24" s="10"/>
      <c r="H24" s="11"/>
      <c r="I24" s="11"/>
      <c r="J24" s="11"/>
      <c r="K24" s="11"/>
      <c r="L24" s="11">
        <v>1</v>
      </c>
      <c r="M24" s="12">
        <v>1</v>
      </c>
      <c r="N24" s="10"/>
      <c r="O24" s="11"/>
      <c r="P24" s="11"/>
      <c r="Q24" s="11">
        <v>9</v>
      </c>
      <c r="R24" s="12">
        <v>71</v>
      </c>
      <c r="S24" s="54">
        <f t="shared" si="7"/>
        <v>6.2893749999999997</v>
      </c>
      <c r="T24" s="10">
        <v>1</v>
      </c>
      <c r="U24" s="11">
        <v>1</v>
      </c>
      <c r="V24" s="11">
        <v>1</v>
      </c>
      <c r="W24" s="11">
        <v>1</v>
      </c>
      <c r="X24" s="11">
        <v>1</v>
      </c>
      <c r="Y24" s="11">
        <v>1</v>
      </c>
      <c r="Z24" s="11">
        <v>1</v>
      </c>
      <c r="AA24" s="11">
        <v>1</v>
      </c>
      <c r="AB24" s="11">
        <v>1</v>
      </c>
      <c r="AC24" s="12">
        <v>1</v>
      </c>
      <c r="AD24" s="10"/>
      <c r="AE24" s="11"/>
      <c r="AF24" s="11"/>
      <c r="AG24" s="11">
        <v>2</v>
      </c>
      <c r="AH24" s="13">
        <v>78</v>
      </c>
      <c r="AI24" s="54">
        <f t="shared" si="8"/>
        <v>9.96875</v>
      </c>
      <c r="AJ24" s="10">
        <v>1</v>
      </c>
      <c r="AK24" s="11">
        <v>1</v>
      </c>
      <c r="AL24" s="11"/>
      <c r="AM24" s="12"/>
      <c r="AN24" s="10"/>
      <c r="AO24" s="11"/>
      <c r="AP24" s="11">
        <v>80</v>
      </c>
      <c r="AQ24" s="11"/>
      <c r="AR24" s="12"/>
      <c r="AS24" s="54">
        <f t="shared" si="9"/>
        <v>5</v>
      </c>
      <c r="AT24" s="10"/>
      <c r="AU24" s="11"/>
      <c r="AV24" s="11"/>
      <c r="AW24" s="12"/>
      <c r="AX24" s="10"/>
      <c r="AY24" s="11"/>
      <c r="AZ24" s="11">
        <v>25</v>
      </c>
      <c r="BA24" s="11">
        <v>55</v>
      </c>
      <c r="BB24" s="12"/>
      <c r="BC24" s="75">
        <f t="shared" si="10"/>
        <v>3.359375</v>
      </c>
      <c r="BD24" s="52">
        <f t="shared" si="11"/>
        <v>6.1543749999999999</v>
      </c>
      <c r="BE24" s="10"/>
      <c r="BF24" s="11"/>
      <c r="BG24" s="11"/>
      <c r="BH24" s="11"/>
      <c r="BI24" s="11">
        <v>1</v>
      </c>
      <c r="BJ24" s="11"/>
      <c r="BK24" s="11"/>
      <c r="BL24" s="12">
        <v>1</v>
      </c>
      <c r="BM24" s="14"/>
      <c r="BN24" s="11"/>
      <c r="BO24" s="11"/>
      <c r="BP24" s="11">
        <v>9</v>
      </c>
      <c r="BQ24" s="13">
        <v>71</v>
      </c>
      <c r="BR24" s="54">
        <f t="shared" si="12"/>
        <v>6.109375</v>
      </c>
      <c r="BS24" s="10">
        <v>1</v>
      </c>
      <c r="BT24" s="11">
        <v>1</v>
      </c>
      <c r="BU24" s="11">
        <v>1</v>
      </c>
      <c r="BV24" s="11">
        <v>1</v>
      </c>
      <c r="BW24" s="11">
        <v>1</v>
      </c>
      <c r="BX24" s="11"/>
      <c r="BY24" s="12"/>
      <c r="BZ24" s="14"/>
      <c r="CA24" s="11"/>
      <c r="CB24" s="11"/>
      <c r="CC24" s="11">
        <v>80</v>
      </c>
      <c r="CD24" s="13">
        <v>80</v>
      </c>
      <c r="CE24" s="13"/>
      <c r="CF24" s="65">
        <f t="shared" si="13"/>
        <v>9.75</v>
      </c>
      <c r="CG24" s="10"/>
      <c r="CH24" s="11"/>
      <c r="CI24" s="11"/>
      <c r="CJ24" s="12"/>
      <c r="CK24" s="14"/>
      <c r="CL24" s="11">
        <v>39</v>
      </c>
      <c r="CM24" s="11">
        <v>41</v>
      </c>
      <c r="CN24" s="11"/>
      <c r="CO24" s="54">
        <f t="shared" si="14"/>
        <v>3.140625</v>
      </c>
      <c r="CP24" s="10"/>
      <c r="CQ24" s="11"/>
      <c r="CR24" s="12"/>
      <c r="CS24" s="14"/>
      <c r="CT24" s="11"/>
      <c r="CU24" s="11"/>
      <c r="CV24" s="11"/>
      <c r="CW24" s="11">
        <v>80</v>
      </c>
      <c r="CX24" s="54">
        <f t="shared" si="15"/>
        <v>5</v>
      </c>
      <c r="CY24" s="10"/>
      <c r="CZ24" s="11">
        <v>1</v>
      </c>
      <c r="DA24" s="11"/>
      <c r="DB24" s="12">
        <v>1</v>
      </c>
      <c r="DC24" s="14"/>
      <c r="DD24" s="11"/>
      <c r="DE24" s="11">
        <v>50</v>
      </c>
      <c r="DF24" s="11">
        <v>30</v>
      </c>
      <c r="DG24" s="54">
        <f t="shared" si="16"/>
        <v>6.71875</v>
      </c>
      <c r="DH24" s="10"/>
      <c r="DI24" s="12"/>
      <c r="DJ24" s="14"/>
      <c r="DK24" s="11"/>
      <c r="DL24" s="11">
        <v>80</v>
      </c>
      <c r="DM24" s="11"/>
      <c r="DN24" s="11"/>
      <c r="DO24" s="54">
        <f t="shared" si="17"/>
        <v>2.5</v>
      </c>
      <c r="DP24" s="10"/>
      <c r="DQ24" s="11"/>
      <c r="DR24" s="11"/>
      <c r="DS24" s="11"/>
      <c r="DT24" s="11"/>
      <c r="DU24" s="11"/>
      <c r="DV24" s="12"/>
      <c r="DW24" s="14"/>
      <c r="DX24" s="11"/>
      <c r="DY24" s="11"/>
      <c r="DZ24" s="11">
        <v>66</v>
      </c>
      <c r="EA24" s="11">
        <v>14</v>
      </c>
      <c r="EB24" s="72">
        <f t="shared" si="18"/>
        <v>3.96875</v>
      </c>
      <c r="EC24" s="84">
        <f t="shared" si="19"/>
        <v>5.3125</v>
      </c>
      <c r="ED24" s="14"/>
      <c r="EE24" s="11"/>
      <c r="EF24" s="11">
        <v>4</v>
      </c>
      <c r="EG24" s="12">
        <v>76</v>
      </c>
      <c r="EH24" s="65">
        <f t="shared" si="20"/>
        <v>9.875</v>
      </c>
      <c r="EI24" s="71">
        <f t="shared" si="0"/>
        <v>1</v>
      </c>
      <c r="EJ24" s="14"/>
      <c r="EK24" s="11"/>
      <c r="EL24" s="11">
        <v>6</v>
      </c>
      <c r="EM24" s="11">
        <v>74</v>
      </c>
      <c r="EN24" s="65">
        <f t="shared" si="21"/>
        <v>9.8125</v>
      </c>
      <c r="EO24" s="89">
        <f t="shared" si="1"/>
        <v>1</v>
      </c>
      <c r="EP24" s="88">
        <f t="shared" si="22"/>
        <v>9.84375</v>
      </c>
      <c r="EQ24" s="92">
        <f t="shared" si="2"/>
        <v>1</v>
      </c>
      <c r="ER24" s="14"/>
      <c r="ES24" s="11"/>
      <c r="ET24" s="11">
        <v>4</v>
      </c>
      <c r="EU24" s="12">
        <v>76</v>
      </c>
      <c r="EV24" s="65">
        <f t="shared" si="23"/>
        <v>9.875</v>
      </c>
      <c r="EW24" s="89">
        <f t="shared" si="3"/>
        <v>1</v>
      </c>
      <c r="EX24" s="14"/>
      <c r="EY24" s="11"/>
      <c r="EZ24" s="11">
        <v>7</v>
      </c>
      <c r="FA24" s="11">
        <v>73</v>
      </c>
      <c r="FB24" s="65">
        <f t="shared" si="24"/>
        <v>9.78125</v>
      </c>
      <c r="FC24" s="94">
        <f t="shared" si="4"/>
        <v>1</v>
      </c>
      <c r="FD24" s="14"/>
      <c r="FE24" s="11"/>
      <c r="FF24" s="11">
        <v>1</v>
      </c>
      <c r="FG24" s="11">
        <v>79</v>
      </c>
      <c r="FH24" s="65">
        <f t="shared" si="25"/>
        <v>9.96875</v>
      </c>
      <c r="FI24" s="94">
        <f t="shared" si="5"/>
        <v>1</v>
      </c>
      <c r="FJ24" s="88">
        <f t="shared" si="26"/>
        <v>9.875</v>
      </c>
      <c r="FK24" s="95">
        <f t="shared" si="6"/>
        <v>1</v>
      </c>
    </row>
    <row r="25" spans="1:167" ht="96" customHeight="1" thickBot="1" x14ac:dyDescent="0.25">
      <c r="A25" s="1">
        <v>14</v>
      </c>
      <c r="B25" s="123">
        <v>174</v>
      </c>
      <c r="C25" s="171" t="s">
        <v>129</v>
      </c>
      <c r="D25" s="172"/>
      <c r="E25" s="5">
        <v>417</v>
      </c>
      <c r="F25" s="6">
        <v>80</v>
      </c>
      <c r="G25" s="10">
        <v>1</v>
      </c>
      <c r="H25" s="11">
        <v>1</v>
      </c>
      <c r="I25" s="11">
        <v>1</v>
      </c>
      <c r="J25" s="11">
        <v>1</v>
      </c>
      <c r="K25" s="11">
        <v>1</v>
      </c>
      <c r="L25" s="11">
        <v>1</v>
      </c>
      <c r="M25" s="12">
        <v>1</v>
      </c>
      <c r="N25" s="10"/>
      <c r="O25" s="11"/>
      <c r="P25" s="11"/>
      <c r="Q25" s="11">
        <v>12</v>
      </c>
      <c r="R25" s="12">
        <v>68</v>
      </c>
      <c r="S25" s="54">
        <f t="shared" si="7"/>
        <v>9.817499999999999</v>
      </c>
      <c r="T25" s="10">
        <v>1</v>
      </c>
      <c r="U25" s="11">
        <v>1</v>
      </c>
      <c r="V25" s="11">
        <v>1</v>
      </c>
      <c r="W25" s="11">
        <v>1</v>
      </c>
      <c r="X25" s="11">
        <v>1</v>
      </c>
      <c r="Y25" s="11">
        <v>1</v>
      </c>
      <c r="Z25" s="11">
        <v>1</v>
      </c>
      <c r="AA25" s="11">
        <v>1</v>
      </c>
      <c r="AB25" s="11">
        <v>1</v>
      </c>
      <c r="AC25" s="12">
        <v>1</v>
      </c>
      <c r="AD25" s="10"/>
      <c r="AE25" s="11"/>
      <c r="AF25" s="11">
        <v>2</v>
      </c>
      <c r="AG25" s="11">
        <v>78</v>
      </c>
      <c r="AH25" s="13"/>
      <c r="AI25" s="54">
        <f t="shared" si="8"/>
        <v>8.71875</v>
      </c>
      <c r="AJ25" s="10">
        <v>1</v>
      </c>
      <c r="AK25" s="11">
        <v>1</v>
      </c>
      <c r="AL25" s="11">
        <v>1</v>
      </c>
      <c r="AM25" s="12"/>
      <c r="AN25" s="10"/>
      <c r="AO25" s="11"/>
      <c r="AP25" s="11"/>
      <c r="AQ25" s="11">
        <v>80</v>
      </c>
      <c r="AR25" s="12"/>
      <c r="AS25" s="54">
        <f t="shared" si="9"/>
        <v>7.5</v>
      </c>
      <c r="AT25" s="10"/>
      <c r="AU25" s="11">
        <v>1</v>
      </c>
      <c r="AV25" s="11"/>
      <c r="AW25" s="12"/>
      <c r="AX25" s="10"/>
      <c r="AY25" s="11"/>
      <c r="AZ25" s="11">
        <v>10</v>
      </c>
      <c r="BA25" s="11">
        <v>70</v>
      </c>
      <c r="BB25" s="12"/>
      <c r="BC25" s="75">
        <f t="shared" si="10"/>
        <v>4.84375</v>
      </c>
      <c r="BD25" s="52">
        <f t="shared" si="11"/>
        <v>7.72</v>
      </c>
      <c r="BE25" s="10"/>
      <c r="BF25" s="11"/>
      <c r="BG25" s="11"/>
      <c r="BH25" s="11"/>
      <c r="BI25" s="11">
        <v>1</v>
      </c>
      <c r="BJ25" s="11"/>
      <c r="BK25" s="11"/>
      <c r="BL25" s="12">
        <v>1</v>
      </c>
      <c r="BM25" s="14"/>
      <c r="BN25" s="11"/>
      <c r="BO25" s="11"/>
      <c r="BP25" s="11">
        <v>14</v>
      </c>
      <c r="BQ25" s="13">
        <v>66</v>
      </c>
      <c r="BR25" s="54">
        <f t="shared" si="12"/>
        <v>6.03125</v>
      </c>
      <c r="BS25" s="10">
        <v>1</v>
      </c>
      <c r="BT25" s="11">
        <v>1</v>
      </c>
      <c r="BU25" s="11">
        <v>1</v>
      </c>
      <c r="BV25" s="11"/>
      <c r="BW25" s="11"/>
      <c r="BX25" s="11"/>
      <c r="BY25" s="12"/>
      <c r="BZ25" s="14"/>
      <c r="CA25" s="11"/>
      <c r="CB25" s="11"/>
      <c r="CC25" s="11">
        <v>80</v>
      </c>
      <c r="CD25" s="13"/>
      <c r="CE25" s="13"/>
      <c r="CF25" s="65">
        <f t="shared" si="13"/>
        <v>4.5999999999999996</v>
      </c>
      <c r="CG25" s="10">
        <v>1</v>
      </c>
      <c r="CH25" s="11"/>
      <c r="CI25" s="11">
        <v>1</v>
      </c>
      <c r="CJ25" s="12"/>
      <c r="CK25" s="14"/>
      <c r="CL25" s="11"/>
      <c r="CM25" s="11"/>
      <c r="CN25" s="11">
        <v>80</v>
      </c>
      <c r="CO25" s="54">
        <f t="shared" si="14"/>
        <v>7.5</v>
      </c>
      <c r="CP25" s="10"/>
      <c r="CQ25" s="11"/>
      <c r="CR25" s="12">
        <v>1</v>
      </c>
      <c r="CS25" s="14"/>
      <c r="CT25" s="11"/>
      <c r="CU25" s="11"/>
      <c r="CV25" s="11"/>
      <c r="CW25" s="11">
        <v>80</v>
      </c>
      <c r="CX25" s="54">
        <f t="shared" si="15"/>
        <v>6.65</v>
      </c>
      <c r="CY25" s="10">
        <v>1</v>
      </c>
      <c r="CZ25" s="11">
        <v>1</v>
      </c>
      <c r="DA25" s="11">
        <v>1</v>
      </c>
      <c r="DB25" s="12">
        <v>1</v>
      </c>
      <c r="DC25" s="14"/>
      <c r="DD25" s="11"/>
      <c r="DE25" s="11">
        <v>71</v>
      </c>
      <c r="DF25" s="11">
        <v>9</v>
      </c>
      <c r="DG25" s="54">
        <f t="shared" si="16"/>
        <v>8.890625</v>
      </c>
      <c r="DH25" s="10"/>
      <c r="DI25" s="12"/>
      <c r="DJ25" s="14"/>
      <c r="DK25" s="11"/>
      <c r="DL25" s="11">
        <v>75</v>
      </c>
      <c r="DM25" s="11">
        <v>5</v>
      </c>
      <c r="DN25" s="11"/>
      <c r="DO25" s="54">
        <f t="shared" si="17"/>
        <v>2.578125</v>
      </c>
      <c r="DP25" s="10"/>
      <c r="DQ25" s="11"/>
      <c r="DR25" s="11"/>
      <c r="DS25" s="11"/>
      <c r="DT25" s="11"/>
      <c r="DU25" s="11"/>
      <c r="DV25" s="12"/>
      <c r="DW25" s="14"/>
      <c r="DX25" s="11"/>
      <c r="DY25" s="11"/>
      <c r="DZ25" s="11"/>
      <c r="EA25" s="11"/>
      <c r="EB25" s="72">
        <f t="shared" si="18"/>
        <v>0</v>
      </c>
      <c r="EC25" s="84">
        <f t="shared" si="19"/>
        <v>5.1785714285714288</v>
      </c>
      <c r="ED25" s="14"/>
      <c r="EE25" s="11"/>
      <c r="EF25" s="11"/>
      <c r="EG25" s="12">
        <v>80</v>
      </c>
      <c r="EH25" s="65">
        <f t="shared" si="20"/>
        <v>10</v>
      </c>
      <c r="EI25" s="71">
        <f t="shared" si="0"/>
        <v>1</v>
      </c>
      <c r="EJ25" s="14"/>
      <c r="EK25" s="11"/>
      <c r="EL25" s="11"/>
      <c r="EM25" s="11">
        <v>80</v>
      </c>
      <c r="EN25" s="65">
        <f t="shared" si="21"/>
        <v>10</v>
      </c>
      <c r="EO25" s="89">
        <f t="shared" si="1"/>
        <v>1</v>
      </c>
      <c r="EP25" s="88">
        <f t="shared" si="22"/>
        <v>10</v>
      </c>
      <c r="EQ25" s="92">
        <f t="shared" si="2"/>
        <v>1</v>
      </c>
      <c r="ER25" s="14"/>
      <c r="ES25" s="11"/>
      <c r="ET25" s="11">
        <v>10</v>
      </c>
      <c r="EU25" s="12">
        <v>70</v>
      </c>
      <c r="EV25" s="65">
        <f t="shared" si="23"/>
        <v>9.6875</v>
      </c>
      <c r="EW25" s="89">
        <f t="shared" si="3"/>
        <v>1</v>
      </c>
      <c r="EX25" s="14"/>
      <c r="EY25" s="11"/>
      <c r="EZ25" s="11">
        <v>5</v>
      </c>
      <c r="FA25" s="11">
        <v>75</v>
      </c>
      <c r="FB25" s="65">
        <f t="shared" si="24"/>
        <v>9.84375</v>
      </c>
      <c r="FC25" s="94">
        <f t="shared" si="4"/>
        <v>1</v>
      </c>
      <c r="FD25" s="14"/>
      <c r="FE25" s="11"/>
      <c r="FF25" s="11"/>
      <c r="FG25" s="11">
        <v>80</v>
      </c>
      <c r="FH25" s="65">
        <f t="shared" si="25"/>
        <v>10</v>
      </c>
      <c r="FI25" s="94">
        <f t="shared" si="5"/>
        <v>1</v>
      </c>
      <c r="FJ25" s="88">
        <f t="shared" si="26"/>
        <v>9.84375</v>
      </c>
      <c r="FK25" s="95">
        <f t="shared" si="6"/>
        <v>1</v>
      </c>
    </row>
    <row r="26" spans="1:167" ht="96.75" customHeight="1" thickBot="1" x14ac:dyDescent="0.25">
      <c r="A26" s="1">
        <v>15</v>
      </c>
      <c r="B26" s="123">
        <v>184</v>
      </c>
      <c r="C26" s="171" t="s">
        <v>130</v>
      </c>
      <c r="D26" s="172"/>
      <c r="E26" s="5">
        <v>276</v>
      </c>
      <c r="F26" s="6">
        <v>63</v>
      </c>
      <c r="G26" s="10">
        <v>1</v>
      </c>
      <c r="H26" s="11">
        <v>1</v>
      </c>
      <c r="I26" s="11">
        <v>1</v>
      </c>
      <c r="J26" s="11">
        <v>1</v>
      </c>
      <c r="K26" s="11">
        <v>1</v>
      </c>
      <c r="L26" s="11">
        <v>1</v>
      </c>
      <c r="M26" s="12"/>
      <c r="N26" s="10"/>
      <c r="O26" s="11"/>
      <c r="P26" s="11">
        <v>15</v>
      </c>
      <c r="Q26" s="11">
        <v>45</v>
      </c>
      <c r="R26" s="12">
        <v>3</v>
      </c>
      <c r="S26" s="54">
        <f t="shared" si="7"/>
        <v>7.8019047619047619</v>
      </c>
      <c r="T26" s="10">
        <v>1</v>
      </c>
      <c r="U26" s="11">
        <v>1</v>
      </c>
      <c r="V26" s="11">
        <v>1</v>
      </c>
      <c r="W26" s="11">
        <v>1</v>
      </c>
      <c r="X26" s="11">
        <v>1</v>
      </c>
      <c r="Y26" s="11">
        <v>1</v>
      </c>
      <c r="Z26" s="11">
        <v>1</v>
      </c>
      <c r="AA26" s="11">
        <v>1</v>
      </c>
      <c r="AB26" s="11">
        <v>1</v>
      </c>
      <c r="AC26" s="12">
        <v>1</v>
      </c>
      <c r="AD26" s="10"/>
      <c r="AE26" s="11"/>
      <c r="AF26" s="11"/>
      <c r="AG26" s="11">
        <v>5</v>
      </c>
      <c r="AH26" s="13">
        <v>58</v>
      </c>
      <c r="AI26" s="54">
        <f t="shared" si="8"/>
        <v>9.900793650793652</v>
      </c>
      <c r="AJ26" s="10">
        <v>1</v>
      </c>
      <c r="AK26" s="11">
        <v>1</v>
      </c>
      <c r="AL26" s="11">
        <v>1</v>
      </c>
      <c r="AM26" s="12"/>
      <c r="AN26" s="10"/>
      <c r="AO26" s="11"/>
      <c r="AP26" s="11">
        <v>7</v>
      </c>
      <c r="AQ26" s="11">
        <v>55</v>
      </c>
      <c r="AR26" s="12">
        <v>1</v>
      </c>
      <c r="AS26" s="54">
        <f t="shared" si="9"/>
        <v>7.3809523809523814</v>
      </c>
      <c r="AT26" s="10"/>
      <c r="AU26" s="11"/>
      <c r="AV26" s="11"/>
      <c r="AW26" s="12"/>
      <c r="AX26" s="10"/>
      <c r="AY26" s="11">
        <v>1</v>
      </c>
      <c r="AZ26" s="11">
        <v>60</v>
      </c>
      <c r="BA26" s="11">
        <v>2</v>
      </c>
      <c r="BB26" s="12"/>
      <c r="BC26" s="75">
        <f t="shared" si="10"/>
        <v>2.5198412698412698</v>
      </c>
      <c r="BD26" s="52">
        <f t="shared" si="11"/>
        <v>6.9008730158730165</v>
      </c>
      <c r="BE26" s="10"/>
      <c r="BF26" s="11"/>
      <c r="BG26" s="11"/>
      <c r="BH26" s="11"/>
      <c r="BI26" s="11">
        <v>1</v>
      </c>
      <c r="BJ26" s="11"/>
      <c r="BK26" s="11">
        <v>1</v>
      </c>
      <c r="BL26" s="11">
        <v>1</v>
      </c>
      <c r="BM26" s="14"/>
      <c r="BN26" s="11"/>
      <c r="BO26" s="11">
        <v>6</v>
      </c>
      <c r="BP26" s="11">
        <v>53</v>
      </c>
      <c r="BQ26" s="13">
        <v>4</v>
      </c>
      <c r="BR26" s="54">
        <f t="shared" si="12"/>
        <v>5.5853174603174605</v>
      </c>
      <c r="BS26" s="10">
        <v>1</v>
      </c>
      <c r="BT26" s="11"/>
      <c r="BU26" s="11"/>
      <c r="BV26" s="11"/>
      <c r="BW26" s="11">
        <v>1</v>
      </c>
      <c r="BX26" s="11"/>
      <c r="BY26" s="12"/>
      <c r="BZ26" s="14"/>
      <c r="CA26" s="11"/>
      <c r="CB26" s="11">
        <v>61</v>
      </c>
      <c r="CC26" s="11"/>
      <c r="CD26" s="13"/>
      <c r="CE26" s="13"/>
      <c r="CF26" s="65">
        <f t="shared" si="13"/>
        <v>2.6103174603174599</v>
      </c>
      <c r="CG26" s="10">
        <v>1</v>
      </c>
      <c r="CH26" s="11"/>
      <c r="CI26" s="11"/>
      <c r="CJ26" s="12"/>
      <c r="CK26" s="14"/>
      <c r="CL26" s="11"/>
      <c r="CM26" s="11"/>
      <c r="CN26" s="11"/>
      <c r="CO26" s="54">
        <f t="shared" si="14"/>
        <v>1.25</v>
      </c>
      <c r="CP26" s="10"/>
      <c r="CQ26" s="11"/>
      <c r="CR26" s="12"/>
      <c r="CS26" s="14"/>
      <c r="CT26" s="11"/>
      <c r="CU26" s="11"/>
      <c r="CV26" s="11"/>
      <c r="CW26" s="11"/>
      <c r="CX26" s="54">
        <f t="shared" si="15"/>
        <v>0</v>
      </c>
      <c r="CY26" s="10">
        <v>1</v>
      </c>
      <c r="CZ26" s="11"/>
      <c r="DA26" s="11"/>
      <c r="DB26" s="12">
        <v>1</v>
      </c>
      <c r="DC26" s="14"/>
      <c r="DD26" s="11"/>
      <c r="DE26" s="11">
        <v>57</v>
      </c>
      <c r="DF26" s="11">
        <v>6</v>
      </c>
      <c r="DG26" s="54">
        <f t="shared" si="16"/>
        <v>6.3690476190476186</v>
      </c>
      <c r="DH26" s="10"/>
      <c r="DI26" s="12"/>
      <c r="DJ26" s="14"/>
      <c r="DK26" s="11"/>
      <c r="DL26" s="11">
        <v>62</v>
      </c>
      <c r="DM26" s="11"/>
      <c r="DN26" s="11"/>
      <c r="DO26" s="54">
        <f t="shared" si="17"/>
        <v>2.4603174603174605</v>
      </c>
      <c r="DP26" s="11">
        <v>1</v>
      </c>
      <c r="DQ26" s="11"/>
      <c r="DR26" s="11"/>
      <c r="DS26" s="11"/>
      <c r="DT26" s="11"/>
      <c r="DU26" s="11">
        <v>1</v>
      </c>
      <c r="DV26" s="12"/>
      <c r="DW26" s="14"/>
      <c r="DX26" s="11"/>
      <c r="DY26" s="11"/>
      <c r="DZ26" s="11">
        <v>63</v>
      </c>
      <c r="EA26" s="11"/>
      <c r="EB26" s="72">
        <f t="shared" si="18"/>
        <v>5.15</v>
      </c>
      <c r="EC26" s="84">
        <f t="shared" si="19"/>
        <v>3.3464285714285711</v>
      </c>
      <c r="ED26" s="14"/>
      <c r="EE26" s="11"/>
      <c r="EF26" s="11"/>
      <c r="EG26" s="12">
        <v>63</v>
      </c>
      <c r="EH26" s="65">
        <f t="shared" si="20"/>
        <v>10</v>
      </c>
      <c r="EI26" s="71">
        <f t="shared" si="0"/>
        <v>1</v>
      </c>
      <c r="EJ26" s="14"/>
      <c r="EK26" s="11"/>
      <c r="EL26" s="11"/>
      <c r="EM26" s="11">
        <v>63</v>
      </c>
      <c r="EN26" s="65">
        <f t="shared" si="21"/>
        <v>10</v>
      </c>
      <c r="EO26" s="89">
        <f t="shared" si="1"/>
        <v>1</v>
      </c>
      <c r="EP26" s="88">
        <f t="shared" si="22"/>
        <v>10</v>
      </c>
      <c r="EQ26" s="92">
        <f t="shared" si="2"/>
        <v>1</v>
      </c>
      <c r="ER26" s="14">
        <v>1</v>
      </c>
      <c r="ES26" s="11"/>
      <c r="ET26" s="11"/>
      <c r="EU26" s="12">
        <v>62</v>
      </c>
      <c r="EV26" s="65">
        <f t="shared" si="23"/>
        <v>9.8412698412698418</v>
      </c>
      <c r="EW26" s="89">
        <f t="shared" si="3"/>
        <v>0.98412698412698407</v>
      </c>
      <c r="EX26" s="14"/>
      <c r="EY26" s="11"/>
      <c r="EZ26" s="11">
        <v>63</v>
      </c>
      <c r="FA26" s="11"/>
      <c r="FB26" s="65">
        <f t="shared" si="24"/>
        <v>7.5</v>
      </c>
      <c r="FC26" s="94">
        <f t="shared" si="4"/>
        <v>1</v>
      </c>
      <c r="FD26" s="14"/>
      <c r="FE26" s="11"/>
      <c r="FF26" s="11">
        <v>63</v>
      </c>
      <c r="FG26" s="11"/>
      <c r="FH26" s="65">
        <f t="shared" si="25"/>
        <v>7.5</v>
      </c>
      <c r="FI26" s="94">
        <f t="shared" si="5"/>
        <v>1</v>
      </c>
      <c r="FJ26" s="88">
        <f t="shared" si="26"/>
        <v>8.28042328042328</v>
      </c>
      <c r="FK26" s="95">
        <f t="shared" si="6"/>
        <v>0.99470899470899465</v>
      </c>
    </row>
    <row r="27" spans="1:167" ht="104.25" customHeight="1" thickBot="1" x14ac:dyDescent="0.25">
      <c r="A27" s="1">
        <v>16</v>
      </c>
      <c r="B27" s="123">
        <v>185</v>
      </c>
      <c r="C27" s="171" t="s">
        <v>131</v>
      </c>
      <c r="D27" s="172"/>
      <c r="E27" s="5">
        <v>431</v>
      </c>
      <c r="F27" s="6">
        <v>88</v>
      </c>
      <c r="G27" s="10">
        <v>1</v>
      </c>
      <c r="H27" s="11">
        <v>1</v>
      </c>
      <c r="I27" s="11">
        <v>1</v>
      </c>
      <c r="J27" s="11">
        <v>1</v>
      </c>
      <c r="K27" s="11">
        <v>1</v>
      </c>
      <c r="L27" s="11">
        <v>1</v>
      </c>
      <c r="M27" s="12">
        <v>1</v>
      </c>
      <c r="N27" s="10"/>
      <c r="O27" s="11"/>
      <c r="P27" s="11">
        <v>3</v>
      </c>
      <c r="Q27" s="11">
        <v>6</v>
      </c>
      <c r="R27" s="12">
        <v>79</v>
      </c>
      <c r="S27" s="54">
        <f t="shared" si="7"/>
        <v>9.834545454545454</v>
      </c>
      <c r="T27" s="10">
        <v>1</v>
      </c>
      <c r="U27" s="11">
        <v>1</v>
      </c>
      <c r="V27" s="11">
        <v>1</v>
      </c>
      <c r="W27" s="11">
        <v>1</v>
      </c>
      <c r="X27" s="11">
        <v>1</v>
      </c>
      <c r="Y27" s="11">
        <v>1</v>
      </c>
      <c r="Z27" s="11">
        <v>1</v>
      </c>
      <c r="AA27" s="11">
        <v>1</v>
      </c>
      <c r="AB27" s="11">
        <v>1</v>
      </c>
      <c r="AC27" s="12">
        <v>1</v>
      </c>
      <c r="AD27" s="10">
        <v>1</v>
      </c>
      <c r="AE27" s="11"/>
      <c r="AF27" s="11">
        <v>6</v>
      </c>
      <c r="AG27" s="11">
        <v>5</v>
      </c>
      <c r="AH27" s="13">
        <v>76</v>
      </c>
      <c r="AI27" s="54">
        <f t="shared" si="8"/>
        <v>9.7017045454545467</v>
      </c>
      <c r="AJ27" s="10">
        <v>1</v>
      </c>
      <c r="AK27" s="11">
        <v>1</v>
      </c>
      <c r="AL27" s="11"/>
      <c r="AM27" s="12"/>
      <c r="AN27" s="10"/>
      <c r="AO27" s="11">
        <v>12</v>
      </c>
      <c r="AP27" s="11">
        <v>42</v>
      </c>
      <c r="AQ27" s="11">
        <v>19</v>
      </c>
      <c r="AR27" s="12">
        <v>15</v>
      </c>
      <c r="AS27" s="54">
        <f t="shared" si="9"/>
        <v>5.5255681818181817</v>
      </c>
      <c r="AT27" s="10"/>
      <c r="AU27" s="11"/>
      <c r="AV27" s="11"/>
      <c r="AW27" s="12"/>
      <c r="AX27" s="10">
        <v>35</v>
      </c>
      <c r="AY27" s="11">
        <v>5</v>
      </c>
      <c r="AZ27" s="11">
        <v>15</v>
      </c>
      <c r="BA27" s="11">
        <v>16</v>
      </c>
      <c r="BB27" s="12">
        <v>17</v>
      </c>
      <c r="BC27" s="75">
        <f t="shared" si="10"/>
        <v>2.1448863636363638</v>
      </c>
      <c r="BD27" s="52">
        <f t="shared" si="11"/>
        <v>6.8016761363636364</v>
      </c>
      <c r="BE27" s="10"/>
      <c r="BF27" s="11"/>
      <c r="BG27" s="11"/>
      <c r="BH27" s="11"/>
      <c r="BI27" s="11">
        <v>1</v>
      </c>
      <c r="BJ27" s="11"/>
      <c r="BK27" s="11"/>
      <c r="BL27" s="12">
        <v>1</v>
      </c>
      <c r="BM27" s="14"/>
      <c r="BN27" s="11">
        <v>7</v>
      </c>
      <c r="BO27" s="11">
        <v>39</v>
      </c>
      <c r="BP27" s="11">
        <v>25</v>
      </c>
      <c r="BQ27" s="13">
        <v>17</v>
      </c>
      <c r="BR27" s="54">
        <f t="shared" si="12"/>
        <v>4.4886363636363633</v>
      </c>
      <c r="BS27" s="10">
        <v>1</v>
      </c>
      <c r="BT27" s="11"/>
      <c r="BU27" s="11">
        <v>1</v>
      </c>
      <c r="BV27" s="11"/>
      <c r="BW27" s="11"/>
      <c r="BX27" s="11"/>
      <c r="BY27" s="12"/>
      <c r="BZ27" s="14">
        <v>3</v>
      </c>
      <c r="CA27" s="11">
        <v>56</v>
      </c>
      <c r="CB27" s="11">
        <v>23</v>
      </c>
      <c r="CC27" s="11">
        <v>6</v>
      </c>
      <c r="CD27" s="13">
        <v>87</v>
      </c>
      <c r="CE27" s="13">
        <v>1</v>
      </c>
      <c r="CF27" s="65">
        <f t="shared" si="13"/>
        <v>5.661363636363637</v>
      </c>
      <c r="CG27" s="10">
        <v>1</v>
      </c>
      <c r="CH27" s="11"/>
      <c r="CI27" s="11"/>
      <c r="CJ27" s="12"/>
      <c r="CK27" s="14"/>
      <c r="CL27" s="11">
        <v>3</v>
      </c>
      <c r="CM27" s="11">
        <v>21</v>
      </c>
      <c r="CN27" s="11">
        <v>64</v>
      </c>
      <c r="CO27" s="54">
        <f t="shared" si="14"/>
        <v>5.8664772727272725</v>
      </c>
      <c r="CP27" s="10"/>
      <c r="CQ27" s="11"/>
      <c r="CR27" s="12">
        <v>1</v>
      </c>
      <c r="CS27" s="14"/>
      <c r="CT27" s="11"/>
      <c r="CU27" s="11"/>
      <c r="CV27" s="11">
        <v>9</v>
      </c>
      <c r="CW27" s="11">
        <v>79</v>
      </c>
      <c r="CX27" s="54">
        <f t="shared" si="15"/>
        <v>6.5221590909090903</v>
      </c>
      <c r="CY27" s="10">
        <v>1</v>
      </c>
      <c r="CZ27" s="11">
        <v>1</v>
      </c>
      <c r="DA27" s="11">
        <v>1</v>
      </c>
      <c r="DB27" s="12">
        <v>1</v>
      </c>
      <c r="DC27" s="14"/>
      <c r="DD27" s="11">
        <v>12</v>
      </c>
      <c r="DE27" s="11">
        <v>53</v>
      </c>
      <c r="DF27" s="11">
        <v>23</v>
      </c>
      <c r="DG27" s="54">
        <f t="shared" si="16"/>
        <v>8.90625</v>
      </c>
      <c r="DH27" s="10"/>
      <c r="DI27" s="12"/>
      <c r="DJ27" s="14">
        <v>74</v>
      </c>
      <c r="DK27" s="11">
        <v>6</v>
      </c>
      <c r="DL27" s="11">
        <v>4</v>
      </c>
      <c r="DM27" s="11">
        <v>4</v>
      </c>
      <c r="DN27" s="11">
        <v>1</v>
      </c>
      <c r="DO27" s="54">
        <f t="shared" si="17"/>
        <v>0.42613636363636365</v>
      </c>
      <c r="DP27" s="10"/>
      <c r="DQ27" s="11"/>
      <c r="DR27" s="11"/>
      <c r="DS27" s="11"/>
      <c r="DT27" s="11"/>
      <c r="DU27" s="11"/>
      <c r="DV27" s="12"/>
      <c r="DW27" s="14">
        <v>85</v>
      </c>
      <c r="DX27" s="11"/>
      <c r="DY27" s="11">
        <v>2</v>
      </c>
      <c r="DZ27" s="11"/>
      <c r="EA27" s="11">
        <v>1</v>
      </c>
      <c r="EB27" s="72">
        <f t="shared" si="18"/>
        <v>0.11363636363636363</v>
      </c>
      <c r="EC27" s="84">
        <f t="shared" si="19"/>
        <v>4.5692370129870126</v>
      </c>
      <c r="ED27" s="14"/>
      <c r="EE27" s="11">
        <v>11</v>
      </c>
      <c r="EF27" s="11">
        <v>32</v>
      </c>
      <c r="EG27" s="12">
        <v>45</v>
      </c>
      <c r="EH27" s="65">
        <f t="shared" si="20"/>
        <v>8.4659090909090917</v>
      </c>
      <c r="EI27" s="71">
        <f t="shared" si="0"/>
        <v>1</v>
      </c>
      <c r="EJ27" s="14"/>
      <c r="EK27" s="11">
        <v>8</v>
      </c>
      <c r="EL27" s="11">
        <v>31</v>
      </c>
      <c r="EM27" s="11">
        <v>49</v>
      </c>
      <c r="EN27" s="65">
        <f t="shared" si="21"/>
        <v>8.6647727272727266</v>
      </c>
      <c r="EO27" s="89">
        <f t="shared" si="1"/>
        <v>1</v>
      </c>
      <c r="EP27" s="88">
        <f t="shared" si="22"/>
        <v>8.5653409090909101</v>
      </c>
      <c r="EQ27" s="92">
        <f t="shared" si="2"/>
        <v>1</v>
      </c>
      <c r="ER27" s="14"/>
      <c r="ES27" s="11">
        <v>41</v>
      </c>
      <c r="ET27" s="11">
        <v>35</v>
      </c>
      <c r="EU27" s="12">
        <v>12</v>
      </c>
      <c r="EV27" s="65">
        <f t="shared" si="23"/>
        <v>6.6761363636363633</v>
      </c>
      <c r="EW27" s="89">
        <f t="shared" si="3"/>
        <v>1</v>
      </c>
      <c r="EX27" s="14"/>
      <c r="EY27" s="11">
        <v>8</v>
      </c>
      <c r="EZ27" s="11">
        <v>21</v>
      </c>
      <c r="FA27" s="11">
        <v>59</v>
      </c>
      <c r="FB27" s="65">
        <f t="shared" si="24"/>
        <v>8.9488636363636367</v>
      </c>
      <c r="FC27" s="94">
        <f t="shared" si="4"/>
        <v>1</v>
      </c>
      <c r="FD27" s="14"/>
      <c r="FE27" s="11">
        <v>10</v>
      </c>
      <c r="FF27" s="11">
        <v>15</v>
      </c>
      <c r="FG27" s="11">
        <v>63</v>
      </c>
      <c r="FH27" s="65">
        <f t="shared" si="25"/>
        <v>9.0056818181818183</v>
      </c>
      <c r="FI27" s="94">
        <f t="shared" si="5"/>
        <v>1</v>
      </c>
      <c r="FJ27" s="88">
        <f t="shared" si="26"/>
        <v>8.2102272727272734</v>
      </c>
      <c r="FK27" s="95">
        <f t="shared" si="6"/>
        <v>1</v>
      </c>
    </row>
    <row r="28" spans="1:167" ht="75.75" customHeight="1" thickBot="1" x14ac:dyDescent="0.25">
      <c r="A28" s="1">
        <v>17</v>
      </c>
      <c r="B28" s="123">
        <v>188</v>
      </c>
      <c r="C28" s="171" t="s">
        <v>132</v>
      </c>
      <c r="D28" s="172"/>
      <c r="E28" s="5">
        <v>520</v>
      </c>
      <c r="F28" s="6">
        <v>52</v>
      </c>
      <c r="G28" s="10">
        <v>1</v>
      </c>
      <c r="H28" s="11">
        <v>1</v>
      </c>
      <c r="I28" s="11">
        <v>1</v>
      </c>
      <c r="J28" s="11">
        <v>1</v>
      </c>
      <c r="K28" s="11"/>
      <c r="L28" s="11">
        <v>1</v>
      </c>
      <c r="M28" s="12"/>
      <c r="N28" s="10"/>
      <c r="O28" s="11"/>
      <c r="P28" s="11"/>
      <c r="Q28" s="11">
        <v>34</v>
      </c>
      <c r="R28" s="12">
        <v>18</v>
      </c>
      <c r="S28" s="54">
        <f t="shared" si="7"/>
        <v>7.7576923076923077</v>
      </c>
      <c r="T28" s="10">
        <v>1</v>
      </c>
      <c r="U28" s="11">
        <v>1</v>
      </c>
      <c r="V28" s="11">
        <v>1</v>
      </c>
      <c r="W28" s="11"/>
      <c r="X28" s="11">
        <v>1</v>
      </c>
      <c r="Y28" s="11">
        <v>1</v>
      </c>
      <c r="Z28" s="11">
        <v>1</v>
      </c>
      <c r="AA28" s="11"/>
      <c r="AB28" s="11">
        <v>1</v>
      </c>
      <c r="AC28" s="12">
        <v>1</v>
      </c>
      <c r="AD28" s="10"/>
      <c r="AE28" s="11"/>
      <c r="AF28" s="11"/>
      <c r="AG28" s="11">
        <v>33</v>
      </c>
      <c r="AH28" s="13">
        <v>19</v>
      </c>
      <c r="AI28" s="54">
        <f t="shared" si="8"/>
        <v>8.2067307692307701</v>
      </c>
      <c r="AJ28" s="10">
        <v>1</v>
      </c>
      <c r="AK28" s="11">
        <v>1</v>
      </c>
      <c r="AL28" s="11"/>
      <c r="AM28" s="12">
        <v>1</v>
      </c>
      <c r="AN28" s="10"/>
      <c r="AO28" s="11"/>
      <c r="AP28" s="11">
        <v>6</v>
      </c>
      <c r="AQ28" s="11">
        <v>46</v>
      </c>
      <c r="AR28" s="12"/>
      <c r="AS28" s="54">
        <f t="shared" si="9"/>
        <v>7.3557692307692308</v>
      </c>
      <c r="AT28" s="10">
        <v>1</v>
      </c>
      <c r="AU28" s="11"/>
      <c r="AV28" s="11"/>
      <c r="AW28" s="12">
        <v>1</v>
      </c>
      <c r="AX28" s="10"/>
      <c r="AY28" s="11"/>
      <c r="AZ28" s="11"/>
      <c r="BA28" s="11">
        <v>52</v>
      </c>
      <c r="BB28" s="12"/>
      <c r="BC28" s="75">
        <f t="shared" si="10"/>
        <v>6.25</v>
      </c>
      <c r="BD28" s="52">
        <f t="shared" si="11"/>
        <v>7.3925480769230774</v>
      </c>
      <c r="BE28" s="10">
        <v>1</v>
      </c>
      <c r="BF28" s="11"/>
      <c r="BG28" s="11"/>
      <c r="BH28" s="11"/>
      <c r="BI28" s="11">
        <v>1</v>
      </c>
      <c r="BJ28" s="11"/>
      <c r="BK28" s="11">
        <v>1</v>
      </c>
      <c r="BL28" s="12">
        <v>1</v>
      </c>
      <c r="BM28" s="14"/>
      <c r="BN28" s="11"/>
      <c r="BO28" s="11">
        <v>12</v>
      </c>
      <c r="BP28" s="11">
        <v>37</v>
      </c>
      <c r="BQ28" s="13">
        <v>3</v>
      </c>
      <c r="BR28" s="54">
        <f t="shared" si="12"/>
        <v>6.0336538461538467</v>
      </c>
      <c r="BS28" s="10">
        <v>1</v>
      </c>
      <c r="BT28" s="11">
        <v>1</v>
      </c>
      <c r="BU28" s="11">
        <v>1</v>
      </c>
      <c r="BV28" s="11"/>
      <c r="BW28" s="11"/>
      <c r="BX28" s="11"/>
      <c r="BY28" s="12"/>
      <c r="BZ28" s="14"/>
      <c r="CA28" s="11"/>
      <c r="CB28" s="11">
        <v>33</v>
      </c>
      <c r="CC28" s="11">
        <v>19</v>
      </c>
      <c r="CD28" s="13"/>
      <c r="CE28" s="13"/>
      <c r="CF28" s="65">
        <f t="shared" si="13"/>
        <v>3.8067307692307688</v>
      </c>
      <c r="CG28" s="10"/>
      <c r="CH28" s="11"/>
      <c r="CI28" s="11"/>
      <c r="CJ28" s="12"/>
      <c r="CK28" s="14"/>
      <c r="CL28" s="11"/>
      <c r="CM28" s="11">
        <v>11</v>
      </c>
      <c r="CN28" s="11">
        <v>41</v>
      </c>
      <c r="CO28" s="54">
        <f t="shared" si="14"/>
        <v>4.7355769230769234</v>
      </c>
      <c r="CP28" s="10"/>
      <c r="CQ28" s="11">
        <v>1</v>
      </c>
      <c r="CR28" s="12"/>
      <c r="CS28" s="14"/>
      <c r="CT28" s="11"/>
      <c r="CU28" s="11"/>
      <c r="CV28" s="11"/>
      <c r="CW28" s="11"/>
      <c r="CX28" s="54">
        <f t="shared" si="15"/>
        <v>1.65</v>
      </c>
      <c r="CY28" s="10">
        <v>1</v>
      </c>
      <c r="CZ28" s="11">
        <v>1</v>
      </c>
      <c r="DA28" s="11"/>
      <c r="DB28" s="12">
        <v>1</v>
      </c>
      <c r="DC28" s="14"/>
      <c r="DD28" s="11">
        <v>18</v>
      </c>
      <c r="DE28" s="11">
        <v>34</v>
      </c>
      <c r="DF28" s="11"/>
      <c r="DG28" s="54">
        <f t="shared" si="16"/>
        <v>7.0673076923076925</v>
      </c>
      <c r="DH28" s="10"/>
      <c r="DI28" s="12"/>
      <c r="DJ28" s="14"/>
      <c r="DK28" s="11"/>
      <c r="DL28" s="11"/>
      <c r="DM28" s="11">
        <v>36</v>
      </c>
      <c r="DN28" s="11"/>
      <c r="DO28" s="54">
        <f t="shared" si="17"/>
        <v>2.5961538461538463</v>
      </c>
      <c r="DP28" s="10">
        <v>1</v>
      </c>
      <c r="DQ28" s="11"/>
      <c r="DR28" s="11"/>
      <c r="DS28" s="11"/>
      <c r="DT28" s="11"/>
      <c r="DU28" s="11">
        <v>1</v>
      </c>
      <c r="DV28" s="12"/>
      <c r="DW28" s="14"/>
      <c r="DX28" s="11"/>
      <c r="DY28" s="11"/>
      <c r="DZ28" s="11"/>
      <c r="EA28" s="11"/>
      <c r="EB28" s="72">
        <f t="shared" si="18"/>
        <v>1.4</v>
      </c>
      <c r="EC28" s="84">
        <f t="shared" si="19"/>
        <v>3.8984890109890107</v>
      </c>
      <c r="ED28" s="14"/>
      <c r="EE28" s="11"/>
      <c r="EF28" s="11">
        <v>3</v>
      </c>
      <c r="EG28" s="12">
        <v>49</v>
      </c>
      <c r="EH28" s="65">
        <f t="shared" si="20"/>
        <v>9.8557692307692299</v>
      </c>
      <c r="EI28" s="71">
        <f t="shared" si="0"/>
        <v>1</v>
      </c>
      <c r="EJ28" s="14"/>
      <c r="EK28" s="11"/>
      <c r="EL28" s="11">
        <v>4</v>
      </c>
      <c r="EM28" s="11">
        <v>48</v>
      </c>
      <c r="EN28" s="65">
        <f t="shared" si="21"/>
        <v>9.8076923076923084</v>
      </c>
      <c r="EO28" s="89">
        <f t="shared" si="1"/>
        <v>1</v>
      </c>
      <c r="EP28" s="88">
        <f t="shared" si="22"/>
        <v>9.8317307692307701</v>
      </c>
      <c r="EQ28" s="92">
        <f t="shared" si="2"/>
        <v>1</v>
      </c>
      <c r="ER28" s="14"/>
      <c r="ES28" s="11">
        <v>9</v>
      </c>
      <c r="ET28" s="11">
        <v>43</v>
      </c>
      <c r="EU28" s="12"/>
      <c r="EV28" s="65">
        <f t="shared" si="23"/>
        <v>7.0673076923076925</v>
      </c>
      <c r="EW28" s="89">
        <f t="shared" si="3"/>
        <v>1</v>
      </c>
      <c r="EX28" s="14"/>
      <c r="EY28" s="11"/>
      <c r="EZ28" s="11"/>
      <c r="FA28" s="11">
        <v>52</v>
      </c>
      <c r="FB28" s="65">
        <f t="shared" si="24"/>
        <v>10</v>
      </c>
      <c r="FC28" s="94">
        <f t="shared" si="4"/>
        <v>1</v>
      </c>
      <c r="FD28" s="14"/>
      <c r="FE28" s="11"/>
      <c r="FF28" s="11"/>
      <c r="FG28" s="11">
        <v>52</v>
      </c>
      <c r="FH28" s="65">
        <f t="shared" si="25"/>
        <v>10</v>
      </c>
      <c r="FI28" s="94">
        <f t="shared" si="5"/>
        <v>1</v>
      </c>
      <c r="FJ28" s="88">
        <f t="shared" si="26"/>
        <v>9.0224358974358978</v>
      </c>
      <c r="FK28" s="95">
        <f t="shared" si="6"/>
        <v>1</v>
      </c>
    </row>
    <row r="29" spans="1:167" ht="83.25" customHeight="1" thickBot="1" x14ac:dyDescent="0.25">
      <c r="A29" s="1">
        <v>18</v>
      </c>
      <c r="B29" s="123">
        <v>191</v>
      </c>
      <c r="C29" s="171" t="s">
        <v>133</v>
      </c>
      <c r="D29" s="172"/>
      <c r="E29" s="5">
        <v>816</v>
      </c>
      <c r="F29" s="6">
        <v>82</v>
      </c>
      <c r="G29" s="10">
        <v>1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2"/>
      <c r="N29" s="10"/>
      <c r="O29" s="11">
        <v>11</v>
      </c>
      <c r="P29" s="11">
        <v>33</v>
      </c>
      <c r="Q29" s="11">
        <v>38</v>
      </c>
      <c r="R29" s="12"/>
      <c r="S29" s="54">
        <f t="shared" si="7"/>
        <v>7.2015853658536582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/>
      <c r="AE29" s="11"/>
      <c r="AF29" s="11">
        <v>4</v>
      </c>
      <c r="AG29" s="11">
        <v>58</v>
      </c>
      <c r="AH29" s="13">
        <v>20</v>
      </c>
      <c r="AI29" s="54">
        <f t="shared" si="8"/>
        <v>8.9939024390243905</v>
      </c>
      <c r="AJ29" s="10">
        <v>1</v>
      </c>
      <c r="AK29" s="11">
        <v>1</v>
      </c>
      <c r="AL29" s="11"/>
      <c r="AM29" s="12"/>
      <c r="AN29" s="10"/>
      <c r="AO29" s="11">
        <v>10</v>
      </c>
      <c r="AP29" s="11">
        <v>65</v>
      </c>
      <c r="AQ29" s="11">
        <v>7</v>
      </c>
      <c r="AR29" s="12"/>
      <c r="AS29" s="54">
        <f t="shared" si="9"/>
        <v>4.9542682926829267</v>
      </c>
      <c r="AT29" s="10"/>
      <c r="AU29" s="11"/>
      <c r="AV29" s="11"/>
      <c r="AW29" s="12"/>
      <c r="AX29" s="10">
        <v>2</v>
      </c>
      <c r="AY29" s="11">
        <v>10</v>
      </c>
      <c r="AZ29" s="11">
        <v>51</v>
      </c>
      <c r="BA29" s="11">
        <v>18</v>
      </c>
      <c r="BB29" s="12">
        <v>1</v>
      </c>
      <c r="BC29" s="75">
        <f t="shared" si="10"/>
        <v>2.5914634146341462</v>
      </c>
      <c r="BD29" s="52">
        <f t="shared" si="11"/>
        <v>5.9353048780487798</v>
      </c>
      <c r="BE29" s="10">
        <v>1</v>
      </c>
      <c r="BF29" s="11"/>
      <c r="BG29" s="11"/>
      <c r="BH29" s="11"/>
      <c r="BI29" s="11">
        <v>1</v>
      </c>
      <c r="BJ29" s="11"/>
      <c r="BK29" s="11">
        <v>1</v>
      </c>
      <c r="BL29" s="12">
        <v>1</v>
      </c>
      <c r="BM29" s="14"/>
      <c r="BN29" s="11">
        <v>4</v>
      </c>
      <c r="BO29" s="11">
        <v>11</v>
      </c>
      <c r="BP29" s="11">
        <v>65</v>
      </c>
      <c r="BQ29" s="13">
        <v>2</v>
      </c>
      <c r="BR29" s="54">
        <f t="shared" si="12"/>
        <v>5.9908536585365848</v>
      </c>
      <c r="BS29" s="10">
        <v>1</v>
      </c>
      <c r="BT29" s="10">
        <v>1</v>
      </c>
      <c r="BU29" s="10">
        <v>1</v>
      </c>
      <c r="BV29" s="11"/>
      <c r="BW29" s="11">
        <v>1</v>
      </c>
      <c r="BX29" s="11">
        <v>1</v>
      </c>
      <c r="BY29" s="12"/>
      <c r="BZ29" s="14"/>
      <c r="CA29" s="11">
        <v>4</v>
      </c>
      <c r="CB29" s="11">
        <v>20</v>
      </c>
      <c r="CC29" s="11">
        <v>58</v>
      </c>
      <c r="CD29" s="13"/>
      <c r="CE29" s="13"/>
      <c r="CF29" s="65">
        <f t="shared" si="13"/>
        <v>5.5731707317073171</v>
      </c>
      <c r="CG29" s="10">
        <v>1</v>
      </c>
      <c r="CH29" s="11"/>
      <c r="CI29" s="11"/>
      <c r="CJ29" s="12"/>
      <c r="CK29" s="14">
        <v>26</v>
      </c>
      <c r="CL29" s="11">
        <v>41</v>
      </c>
      <c r="CM29" s="11">
        <v>15</v>
      </c>
      <c r="CN29" s="11"/>
      <c r="CO29" s="54">
        <f t="shared" si="14"/>
        <v>3.1859756097560976</v>
      </c>
      <c r="CP29" s="10"/>
      <c r="CQ29" s="11"/>
      <c r="CR29" s="12"/>
      <c r="CS29" s="14"/>
      <c r="CT29" s="11">
        <v>3</v>
      </c>
      <c r="CU29" s="11">
        <v>15</v>
      </c>
      <c r="CV29" s="11">
        <v>51</v>
      </c>
      <c r="CW29" s="11">
        <v>13</v>
      </c>
      <c r="CX29" s="54">
        <f t="shared" si="15"/>
        <v>3.6280487804878048</v>
      </c>
      <c r="CY29" s="10">
        <v>1</v>
      </c>
      <c r="CZ29" s="11">
        <v>45</v>
      </c>
      <c r="DA29" s="11">
        <v>12</v>
      </c>
      <c r="DB29" s="12"/>
      <c r="DC29" s="14"/>
      <c r="DD29" s="11">
        <v>17</v>
      </c>
      <c r="DE29" s="11">
        <v>60</v>
      </c>
      <c r="DF29" s="11">
        <v>5</v>
      </c>
      <c r="DG29" s="54">
        <v>7.6</v>
      </c>
      <c r="DH29" s="10"/>
      <c r="DI29" s="12"/>
      <c r="DJ29" s="14"/>
      <c r="DK29" s="11">
        <v>9</v>
      </c>
      <c r="DL29" s="11">
        <v>57</v>
      </c>
      <c r="DM29" s="11">
        <v>16</v>
      </c>
      <c r="DN29" s="11"/>
      <c r="DO29" s="54">
        <f t="shared" si="17"/>
        <v>2.6067073170731709</v>
      </c>
      <c r="DP29" s="10"/>
      <c r="DQ29" s="11"/>
      <c r="DR29" s="11"/>
      <c r="DS29" s="11"/>
      <c r="DT29" s="11"/>
      <c r="DU29" s="11">
        <v>1</v>
      </c>
      <c r="DV29" s="12"/>
      <c r="DW29" s="14"/>
      <c r="DX29" s="11"/>
      <c r="DY29" s="11"/>
      <c r="DZ29" s="11"/>
      <c r="EA29" s="11"/>
      <c r="EB29" s="72">
        <f t="shared" si="18"/>
        <v>0.7</v>
      </c>
      <c r="EC29" s="84">
        <f t="shared" si="19"/>
        <v>4.1835365853658528</v>
      </c>
      <c r="ED29" s="14"/>
      <c r="EE29" s="11">
        <v>8</v>
      </c>
      <c r="EF29" s="11">
        <v>27</v>
      </c>
      <c r="EG29" s="12">
        <v>47</v>
      </c>
      <c r="EH29" s="65">
        <f t="shared" si="20"/>
        <v>8.6890243902439028</v>
      </c>
      <c r="EI29" s="71">
        <f t="shared" si="0"/>
        <v>1</v>
      </c>
      <c r="EJ29" s="14"/>
      <c r="EK29" s="11">
        <v>4</v>
      </c>
      <c r="EL29" s="11">
        <v>59</v>
      </c>
      <c r="EM29" s="11">
        <v>19</v>
      </c>
      <c r="EN29" s="65">
        <f t="shared" si="21"/>
        <v>7.9573170731707314</v>
      </c>
      <c r="EO29" s="89">
        <f t="shared" si="1"/>
        <v>1</v>
      </c>
      <c r="EP29" s="88">
        <f t="shared" si="22"/>
        <v>8.323170731707318</v>
      </c>
      <c r="EQ29" s="92">
        <f t="shared" si="2"/>
        <v>1</v>
      </c>
      <c r="ER29" s="14">
        <v>5</v>
      </c>
      <c r="ES29" s="11">
        <v>38</v>
      </c>
      <c r="ET29" s="11">
        <v>29</v>
      </c>
      <c r="EU29" s="12">
        <v>10</v>
      </c>
      <c r="EV29" s="65">
        <f t="shared" si="23"/>
        <v>6.1890243902439028</v>
      </c>
      <c r="EW29" s="89">
        <f t="shared" si="3"/>
        <v>0.93902439024390238</v>
      </c>
      <c r="EX29" s="14">
        <v>2</v>
      </c>
      <c r="EY29" s="11">
        <v>36</v>
      </c>
      <c r="EZ29" s="11">
        <v>19</v>
      </c>
      <c r="FA29" s="11">
        <v>25</v>
      </c>
      <c r="FB29" s="65">
        <f t="shared" si="24"/>
        <v>6.9817073170731705</v>
      </c>
      <c r="FC29" s="94">
        <f t="shared" si="4"/>
        <v>0.97560975609756095</v>
      </c>
      <c r="FD29" s="14"/>
      <c r="FE29" s="11">
        <v>21</v>
      </c>
      <c r="FF29" s="11">
        <v>42</v>
      </c>
      <c r="FG29" s="11">
        <v>19</v>
      </c>
      <c r="FH29" s="65">
        <f t="shared" si="25"/>
        <v>7.4390243902439028</v>
      </c>
      <c r="FI29" s="94">
        <f t="shared" si="5"/>
        <v>1</v>
      </c>
      <c r="FJ29" s="88">
        <f t="shared" si="26"/>
        <v>6.8699186991869921</v>
      </c>
      <c r="FK29" s="95">
        <f t="shared" si="6"/>
        <v>0.97154471544715448</v>
      </c>
    </row>
    <row r="30" spans="1:167" ht="104.25" customHeight="1" thickBot="1" x14ac:dyDescent="0.25">
      <c r="A30" s="1">
        <v>19</v>
      </c>
      <c r="B30" s="123">
        <v>194</v>
      </c>
      <c r="C30" s="171" t="s">
        <v>134</v>
      </c>
      <c r="D30" s="172"/>
      <c r="E30" s="5">
        <v>330</v>
      </c>
      <c r="F30" s="6">
        <v>66</v>
      </c>
      <c r="G30" s="10">
        <v>1</v>
      </c>
      <c r="H30" s="10">
        <v>1</v>
      </c>
      <c r="I30" s="10">
        <v>1</v>
      </c>
      <c r="J30" s="10">
        <v>1</v>
      </c>
      <c r="K30" s="10">
        <v>1</v>
      </c>
      <c r="L30" s="10">
        <v>1</v>
      </c>
      <c r="M30" s="10">
        <v>1</v>
      </c>
      <c r="N30" s="10">
        <v>1</v>
      </c>
      <c r="O30" s="11">
        <v>1</v>
      </c>
      <c r="P30" s="11">
        <v>5</v>
      </c>
      <c r="Q30" s="11">
        <v>35</v>
      </c>
      <c r="R30" s="11">
        <v>24</v>
      </c>
      <c r="S30" s="54">
        <f t="shared" si="7"/>
        <v>9.0201515151515146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1"/>
      <c r="AB30" s="10">
        <v>1</v>
      </c>
      <c r="AC30" s="10">
        <v>1</v>
      </c>
      <c r="AD30" s="10">
        <v>1</v>
      </c>
      <c r="AE30" s="11">
        <v>1</v>
      </c>
      <c r="AF30" s="11">
        <v>5</v>
      </c>
      <c r="AG30" s="11">
        <v>31</v>
      </c>
      <c r="AH30" s="13">
        <v>28</v>
      </c>
      <c r="AI30" s="54">
        <f t="shared" si="8"/>
        <v>8.5909090909090899</v>
      </c>
      <c r="AJ30" s="10">
        <v>1</v>
      </c>
      <c r="AK30" s="10">
        <v>1</v>
      </c>
      <c r="AL30" s="11"/>
      <c r="AM30" s="12"/>
      <c r="AN30" s="10">
        <v>1</v>
      </c>
      <c r="AO30" s="11">
        <v>1</v>
      </c>
      <c r="AP30" s="11">
        <v>12</v>
      </c>
      <c r="AQ30" s="11">
        <v>17</v>
      </c>
      <c r="AR30" s="12">
        <v>35</v>
      </c>
      <c r="AS30" s="54">
        <f t="shared" si="9"/>
        <v>6.5909090909090908</v>
      </c>
      <c r="AT30" s="10"/>
      <c r="AU30" s="11"/>
      <c r="AV30" s="11"/>
      <c r="AW30" s="12"/>
      <c r="AX30" s="10">
        <v>2</v>
      </c>
      <c r="AY30" s="11">
        <v>0</v>
      </c>
      <c r="AZ30" s="11">
        <v>7</v>
      </c>
      <c r="BA30" s="11">
        <v>23</v>
      </c>
      <c r="BB30" s="12">
        <v>34</v>
      </c>
      <c r="BC30" s="75">
        <f t="shared" si="10"/>
        <v>4.1477272727272725</v>
      </c>
      <c r="BD30" s="52">
        <f t="shared" si="11"/>
        <v>7.087424242424242</v>
      </c>
      <c r="BE30" s="10">
        <v>1</v>
      </c>
      <c r="BF30" s="11"/>
      <c r="BG30" s="11"/>
      <c r="BH30" s="11"/>
      <c r="BI30" s="11"/>
      <c r="BJ30" s="11"/>
      <c r="BK30" s="10">
        <v>1</v>
      </c>
      <c r="BL30" s="10">
        <v>1</v>
      </c>
      <c r="BM30" s="14">
        <v>12</v>
      </c>
      <c r="BN30" s="11">
        <v>14</v>
      </c>
      <c r="BO30" s="11">
        <v>15</v>
      </c>
      <c r="BP30" s="11">
        <v>19</v>
      </c>
      <c r="BQ30" s="13">
        <v>6</v>
      </c>
      <c r="BR30" s="54">
        <f t="shared" si="12"/>
        <v>4.2424242424242422</v>
      </c>
      <c r="BS30" s="10"/>
      <c r="BT30" s="10">
        <v>1</v>
      </c>
      <c r="BU30" s="10">
        <v>1</v>
      </c>
      <c r="BV30" s="11"/>
      <c r="BW30" s="11"/>
      <c r="BX30" s="11"/>
      <c r="BY30" s="12"/>
      <c r="BZ30" s="14">
        <v>15</v>
      </c>
      <c r="CA30" s="11">
        <v>23</v>
      </c>
      <c r="CB30" s="11">
        <v>21</v>
      </c>
      <c r="CC30" s="11">
        <v>7</v>
      </c>
      <c r="CD30" s="13">
        <v>59</v>
      </c>
      <c r="CE30" s="13">
        <v>7</v>
      </c>
      <c r="CF30" s="65">
        <f t="shared" si="13"/>
        <v>5.9454545454545453</v>
      </c>
      <c r="CG30" s="10">
        <v>1</v>
      </c>
      <c r="CH30" s="11"/>
      <c r="CI30" s="10">
        <v>1</v>
      </c>
      <c r="CJ30" s="12"/>
      <c r="CK30" s="14">
        <v>1</v>
      </c>
      <c r="CL30" s="11">
        <v>8</v>
      </c>
      <c r="CM30" s="11">
        <v>25</v>
      </c>
      <c r="CN30" s="11">
        <v>21</v>
      </c>
      <c r="CO30" s="54">
        <f t="shared" si="14"/>
        <v>5.8143939393939394</v>
      </c>
      <c r="CP30" s="10"/>
      <c r="CQ30" s="11"/>
      <c r="CR30" s="10"/>
      <c r="CS30" s="14">
        <v>2</v>
      </c>
      <c r="CT30" s="11">
        <v>2</v>
      </c>
      <c r="CU30" s="11">
        <v>5</v>
      </c>
      <c r="CV30" s="11">
        <v>39</v>
      </c>
      <c r="CW30" s="11">
        <v>18</v>
      </c>
      <c r="CX30" s="54">
        <f t="shared" si="15"/>
        <v>3.8068181818181817</v>
      </c>
      <c r="CY30" s="10"/>
      <c r="CZ30" s="10">
        <v>1</v>
      </c>
      <c r="DA30" s="11"/>
      <c r="DB30" s="10">
        <v>1</v>
      </c>
      <c r="DC30" s="14">
        <v>3</v>
      </c>
      <c r="DD30" s="11">
        <v>5</v>
      </c>
      <c r="DE30" s="11">
        <v>32</v>
      </c>
      <c r="DF30" s="11">
        <v>26</v>
      </c>
      <c r="DG30" s="54">
        <f t="shared" si="16"/>
        <v>6.4772727272727266</v>
      </c>
      <c r="DH30" s="10"/>
      <c r="DI30" s="12"/>
      <c r="DJ30" s="14">
        <v>23</v>
      </c>
      <c r="DK30" s="11">
        <v>5</v>
      </c>
      <c r="DL30" s="11">
        <v>10</v>
      </c>
      <c r="DM30" s="11">
        <v>24</v>
      </c>
      <c r="DN30" s="11">
        <v>4</v>
      </c>
      <c r="DO30" s="54">
        <f t="shared" si="17"/>
        <v>2.1401515151515151</v>
      </c>
      <c r="DP30" s="10"/>
      <c r="DQ30" s="11"/>
      <c r="DR30" s="11"/>
      <c r="DS30" s="11"/>
      <c r="DT30" s="11"/>
      <c r="DU30" s="10">
        <v>1</v>
      </c>
      <c r="DV30" s="12"/>
      <c r="DW30" s="14">
        <v>23</v>
      </c>
      <c r="DX30" s="11">
        <v>16</v>
      </c>
      <c r="DY30" s="11">
        <v>9</v>
      </c>
      <c r="DZ30" s="11">
        <v>15</v>
      </c>
      <c r="EA30" s="11">
        <v>3</v>
      </c>
      <c r="EB30" s="72">
        <f t="shared" si="18"/>
        <v>2.4234848484848484</v>
      </c>
      <c r="EC30" s="84">
        <f t="shared" si="19"/>
        <v>4.4071428571428566</v>
      </c>
      <c r="ED30" s="14">
        <v>4</v>
      </c>
      <c r="EE30" s="11">
        <v>7</v>
      </c>
      <c r="EF30" s="11">
        <v>55</v>
      </c>
      <c r="EG30" s="12">
        <v>0</v>
      </c>
      <c r="EH30" s="65">
        <f t="shared" si="20"/>
        <v>6.7803030303030303</v>
      </c>
      <c r="EI30" s="71">
        <f t="shared" si="0"/>
        <v>0.93939393939393945</v>
      </c>
      <c r="EJ30" s="14">
        <v>0</v>
      </c>
      <c r="EK30" s="11">
        <v>5</v>
      </c>
      <c r="EL30" s="11">
        <v>3</v>
      </c>
      <c r="EM30" s="11">
        <v>58</v>
      </c>
      <c r="EN30" s="65">
        <f t="shared" si="21"/>
        <v>9.5075757575757578</v>
      </c>
      <c r="EO30" s="89">
        <f t="shared" si="1"/>
        <v>1</v>
      </c>
      <c r="EP30" s="88">
        <f t="shared" si="22"/>
        <v>8.1439393939393945</v>
      </c>
      <c r="EQ30" s="92">
        <f t="shared" si="2"/>
        <v>0.96969696969696972</v>
      </c>
      <c r="ER30" s="14">
        <v>14</v>
      </c>
      <c r="ES30" s="11">
        <v>7</v>
      </c>
      <c r="ET30" s="11">
        <v>14</v>
      </c>
      <c r="EU30" s="12">
        <v>31</v>
      </c>
      <c r="EV30" s="65">
        <f t="shared" si="23"/>
        <v>6.8181818181818183</v>
      </c>
      <c r="EW30" s="89">
        <f t="shared" si="3"/>
        <v>0.78787878787878785</v>
      </c>
      <c r="EX30" s="14">
        <v>1</v>
      </c>
      <c r="EY30" s="11">
        <v>5</v>
      </c>
      <c r="EZ30" s="11">
        <v>12</v>
      </c>
      <c r="FA30" s="11">
        <v>48</v>
      </c>
      <c r="FB30" s="65">
        <f t="shared" si="24"/>
        <v>9.0151515151515156</v>
      </c>
      <c r="FC30" s="94">
        <f t="shared" si="4"/>
        <v>0.98484848484848486</v>
      </c>
      <c r="FD30" s="14">
        <v>2</v>
      </c>
      <c r="FE30" s="11">
        <v>3</v>
      </c>
      <c r="FF30" s="11">
        <v>9</v>
      </c>
      <c r="FG30" s="11">
        <v>52</v>
      </c>
      <c r="FH30" s="65">
        <f t="shared" si="25"/>
        <v>9.1287878787878789</v>
      </c>
      <c r="FI30" s="94">
        <f t="shared" si="5"/>
        <v>0.96969696969696972</v>
      </c>
      <c r="FJ30" s="88">
        <f t="shared" si="26"/>
        <v>8.3207070707070709</v>
      </c>
      <c r="FK30" s="95">
        <f t="shared" si="6"/>
        <v>0.91414141414141414</v>
      </c>
    </row>
    <row r="31" spans="1:167" ht="94.5" customHeight="1" thickBot="1" x14ac:dyDescent="0.25">
      <c r="A31" s="1">
        <v>20</v>
      </c>
      <c r="B31" s="123">
        <v>195</v>
      </c>
      <c r="C31" s="171" t="s">
        <v>135</v>
      </c>
      <c r="D31" s="172"/>
      <c r="E31" s="5">
        <v>648</v>
      </c>
      <c r="F31" s="6">
        <v>64</v>
      </c>
      <c r="G31" s="10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2">
        <v>1</v>
      </c>
      <c r="N31" s="10"/>
      <c r="O31" s="11"/>
      <c r="P31" s="11">
        <v>5</v>
      </c>
      <c r="Q31" s="11">
        <v>34</v>
      </c>
      <c r="R31" s="12">
        <v>25</v>
      </c>
      <c r="S31" s="54">
        <f t="shared" si="7"/>
        <v>9.145624999999999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10"/>
      <c r="AE31" s="11"/>
      <c r="AF31" s="11">
        <v>13</v>
      </c>
      <c r="AG31" s="11">
        <v>29</v>
      </c>
      <c r="AH31" s="13">
        <v>22</v>
      </c>
      <c r="AI31" s="54">
        <f t="shared" si="8"/>
        <v>8.92578125</v>
      </c>
      <c r="AJ31" s="10">
        <v>1</v>
      </c>
      <c r="AK31" s="11">
        <v>1</v>
      </c>
      <c r="AL31" s="11"/>
      <c r="AM31" s="12"/>
      <c r="AN31" s="10"/>
      <c r="AO31" s="11"/>
      <c r="AP31" s="11">
        <v>39</v>
      </c>
      <c r="AQ31" s="11">
        <v>21</v>
      </c>
      <c r="AR31" s="12">
        <v>4</v>
      </c>
      <c r="AS31" s="54">
        <f t="shared" si="9"/>
        <v>5.56640625</v>
      </c>
      <c r="AT31" s="10">
        <v>1</v>
      </c>
      <c r="AU31" s="11">
        <v>1</v>
      </c>
      <c r="AV31" s="11"/>
      <c r="AW31" s="12"/>
      <c r="AX31" s="10"/>
      <c r="AY31" s="11"/>
      <c r="AZ31" s="11">
        <v>57</v>
      </c>
      <c r="BA31" s="11">
        <v>7</v>
      </c>
      <c r="BB31" s="12"/>
      <c r="BC31" s="75">
        <f t="shared" si="10"/>
        <v>5.13671875</v>
      </c>
      <c r="BD31" s="52">
        <f t="shared" si="11"/>
        <v>7.1936328124999998</v>
      </c>
      <c r="BE31" s="10"/>
      <c r="BF31" s="11"/>
      <c r="BG31" s="11"/>
      <c r="BH31" s="11"/>
      <c r="BI31" s="11">
        <v>1</v>
      </c>
      <c r="BJ31" s="11"/>
      <c r="BK31" s="11"/>
      <c r="BL31" s="12">
        <v>1</v>
      </c>
      <c r="BM31" s="14"/>
      <c r="BN31" s="11"/>
      <c r="BO31" s="11">
        <v>23</v>
      </c>
      <c r="BP31" s="11">
        <v>40</v>
      </c>
      <c r="BQ31" s="13">
        <v>1</v>
      </c>
      <c r="BR31" s="54">
        <f t="shared" si="12"/>
        <v>4.5703125</v>
      </c>
      <c r="BS31" s="10">
        <v>1</v>
      </c>
      <c r="BT31" s="11">
        <v>1</v>
      </c>
      <c r="BU31" s="11">
        <v>1</v>
      </c>
      <c r="BV31" s="11"/>
      <c r="BW31" s="11"/>
      <c r="BX31" s="11"/>
      <c r="BY31" s="12"/>
      <c r="BZ31" s="14"/>
      <c r="CA31" s="11">
        <v>61</v>
      </c>
      <c r="CB31" s="11">
        <v>3</v>
      </c>
      <c r="CC31" s="11"/>
      <c r="CD31" s="13"/>
      <c r="CE31" s="13"/>
      <c r="CF31" s="65">
        <f t="shared" si="13"/>
        <v>2.1585937499999996</v>
      </c>
      <c r="CG31" s="10"/>
      <c r="CH31" s="11"/>
      <c r="CI31" s="11">
        <v>1</v>
      </c>
      <c r="CJ31" s="12"/>
      <c r="CK31" s="14"/>
      <c r="CL31" s="11">
        <v>48</v>
      </c>
      <c r="CM31" s="11">
        <v>11</v>
      </c>
      <c r="CN31" s="11">
        <v>5</v>
      </c>
      <c r="CO31" s="54">
        <f t="shared" si="14"/>
        <v>4.16015625</v>
      </c>
      <c r="CP31" s="10"/>
      <c r="CQ31" s="11"/>
      <c r="CR31" s="12"/>
      <c r="CS31" s="14"/>
      <c r="CT31" s="11"/>
      <c r="CU31" s="11">
        <v>11</v>
      </c>
      <c r="CV31" s="11">
        <v>19</v>
      </c>
      <c r="CW31" s="11">
        <v>34</v>
      </c>
      <c r="CX31" s="54">
        <f t="shared" si="15"/>
        <v>4.19921875</v>
      </c>
      <c r="CY31" s="10">
        <v>1</v>
      </c>
      <c r="CZ31" s="11">
        <v>1</v>
      </c>
      <c r="DA31" s="11"/>
      <c r="DB31" s="12"/>
      <c r="DC31" s="14"/>
      <c r="DD31" s="11">
        <v>62</v>
      </c>
      <c r="DE31" s="11"/>
      <c r="DF31" s="11">
        <v>2</v>
      </c>
      <c r="DG31" s="54">
        <f t="shared" si="16"/>
        <v>5.078125</v>
      </c>
      <c r="DH31" s="10"/>
      <c r="DI31" s="12"/>
      <c r="DJ31" s="14"/>
      <c r="DK31" s="11"/>
      <c r="DL31" s="11">
        <v>46</v>
      </c>
      <c r="DM31" s="11">
        <v>18</v>
      </c>
      <c r="DN31" s="11"/>
      <c r="DO31" s="54">
        <f t="shared" si="17"/>
        <v>2.8515625</v>
      </c>
      <c r="DP31" s="10"/>
      <c r="DQ31" s="11"/>
      <c r="DR31" s="11"/>
      <c r="DS31" s="11"/>
      <c r="DT31" s="11"/>
      <c r="DU31" s="11">
        <v>1</v>
      </c>
      <c r="DV31" s="12"/>
      <c r="DW31" s="14"/>
      <c r="DX31" s="11"/>
      <c r="DY31" s="11">
        <v>10</v>
      </c>
      <c r="DZ31" s="11">
        <v>51</v>
      </c>
      <c r="EA31" s="11">
        <v>3</v>
      </c>
      <c r="EB31" s="72">
        <f t="shared" si="18"/>
        <v>4.3132812500000002</v>
      </c>
      <c r="EC31" s="84">
        <f t="shared" si="19"/>
        <v>3.9044642857142859</v>
      </c>
      <c r="ED31" s="14"/>
      <c r="EE31" s="11">
        <v>4</v>
      </c>
      <c r="EF31" s="11">
        <v>21</v>
      </c>
      <c r="EG31" s="12">
        <v>39</v>
      </c>
      <c r="EH31" s="65">
        <f t="shared" si="20"/>
        <v>8.8671875</v>
      </c>
      <c r="EI31" s="71">
        <f t="shared" si="0"/>
        <v>1</v>
      </c>
      <c r="EJ31" s="14"/>
      <c r="EK31" s="11">
        <v>3</v>
      </c>
      <c r="EL31" s="11">
        <v>18</v>
      </c>
      <c r="EM31" s="11">
        <v>43</v>
      </c>
      <c r="EN31" s="65">
        <f t="shared" si="21"/>
        <v>9.0625</v>
      </c>
      <c r="EO31" s="89">
        <f t="shared" si="1"/>
        <v>1</v>
      </c>
      <c r="EP31" s="88">
        <f t="shared" si="22"/>
        <v>8.96484375</v>
      </c>
      <c r="EQ31" s="92">
        <f t="shared" si="2"/>
        <v>1</v>
      </c>
      <c r="ER31" s="14"/>
      <c r="ES31" s="11">
        <v>15</v>
      </c>
      <c r="ET31" s="11">
        <v>36</v>
      </c>
      <c r="EU31" s="12">
        <v>13</v>
      </c>
      <c r="EV31" s="65">
        <f t="shared" si="23"/>
        <v>7.421875</v>
      </c>
      <c r="EW31" s="89">
        <f t="shared" si="3"/>
        <v>1</v>
      </c>
      <c r="EX31" s="14"/>
      <c r="EY31" s="11">
        <v>7</v>
      </c>
      <c r="EZ31" s="11">
        <v>19</v>
      </c>
      <c r="FA31" s="11">
        <v>38</v>
      </c>
      <c r="FB31" s="65">
        <f t="shared" si="24"/>
        <v>8.7109375</v>
      </c>
      <c r="FC31" s="94">
        <f t="shared" si="4"/>
        <v>1</v>
      </c>
      <c r="FD31" s="14"/>
      <c r="FE31" s="11">
        <v>5</v>
      </c>
      <c r="FF31" s="11">
        <v>12</v>
      </c>
      <c r="FG31" s="11">
        <v>47</v>
      </c>
      <c r="FH31" s="65">
        <f t="shared" si="25"/>
        <v>9.140625</v>
      </c>
      <c r="FI31" s="94">
        <f t="shared" si="5"/>
        <v>1</v>
      </c>
      <c r="FJ31" s="88">
        <f t="shared" si="26"/>
        <v>8.4244791666666661</v>
      </c>
      <c r="FK31" s="95">
        <f t="shared" si="6"/>
        <v>1</v>
      </c>
    </row>
    <row r="32" spans="1:167" ht="90.75" customHeight="1" thickBot="1" x14ac:dyDescent="0.25">
      <c r="A32" s="1">
        <v>21</v>
      </c>
      <c r="B32" s="123">
        <v>197</v>
      </c>
      <c r="C32" s="171" t="s">
        <v>136</v>
      </c>
      <c r="D32" s="172"/>
      <c r="E32" s="5">
        <v>255</v>
      </c>
      <c r="F32" s="6">
        <v>50</v>
      </c>
      <c r="G32" s="10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2">
        <v>1</v>
      </c>
      <c r="N32" s="10"/>
      <c r="O32" s="11"/>
      <c r="P32" s="11">
        <v>3</v>
      </c>
      <c r="Q32" s="11">
        <v>37</v>
      </c>
      <c r="R32" s="12">
        <v>10</v>
      </c>
      <c r="S32" s="54">
        <f t="shared" si="7"/>
        <v>8.93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/>
      <c r="AE32" s="11"/>
      <c r="AF32" s="11">
        <v>4</v>
      </c>
      <c r="AG32" s="11">
        <v>40</v>
      </c>
      <c r="AH32" s="13">
        <v>6</v>
      </c>
      <c r="AI32" s="54">
        <f t="shared" si="8"/>
        <v>8.8000000000000007</v>
      </c>
      <c r="AJ32" s="10">
        <v>1</v>
      </c>
      <c r="AK32" s="11">
        <v>1</v>
      </c>
      <c r="AL32" s="11"/>
      <c r="AM32" s="12"/>
      <c r="AN32" s="10"/>
      <c r="AO32" s="11">
        <v>5</v>
      </c>
      <c r="AP32" s="11">
        <v>15</v>
      </c>
      <c r="AQ32" s="11">
        <v>15</v>
      </c>
      <c r="AR32" s="12">
        <v>15</v>
      </c>
      <c r="AS32" s="54">
        <f t="shared" si="9"/>
        <v>6</v>
      </c>
      <c r="AT32" s="11">
        <v>1</v>
      </c>
      <c r="AU32" s="11"/>
      <c r="AV32" s="11"/>
      <c r="AW32" s="12"/>
      <c r="AX32" s="10"/>
      <c r="AY32" s="11"/>
      <c r="AZ32" s="11">
        <v>13</v>
      </c>
      <c r="BA32" s="11">
        <v>28</v>
      </c>
      <c r="BB32" s="12">
        <v>9</v>
      </c>
      <c r="BC32" s="75">
        <f t="shared" si="10"/>
        <v>4.9000000000000004</v>
      </c>
      <c r="BD32" s="52">
        <f t="shared" si="11"/>
        <v>7.1575000000000006</v>
      </c>
      <c r="BE32" s="10"/>
      <c r="BF32" s="11"/>
      <c r="BG32" s="11"/>
      <c r="BH32" s="11"/>
      <c r="BI32" s="11"/>
      <c r="BJ32" s="11"/>
      <c r="BK32" s="11"/>
      <c r="BL32" s="12">
        <v>1</v>
      </c>
      <c r="BM32" s="14"/>
      <c r="BN32" s="11">
        <v>5</v>
      </c>
      <c r="BO32" s="11">
        <v>28</v>
      </c>
      <c r="BP32" s="11">
        <v>17</v>
      </c>
      <c r="BQ32" s="13"/>
      <c r="BR32" s="54">
        <f t="shared" si="12"/>
        <v>3.4249999999999998</v>
      </c>
      <c r="BS32" s="10"/>
      <c r="BT32" s="11"/>
      <c r="BU32" s="11"/>
      <c r="BV32" s="11"/>
      <c r="BW32" s="11"/>
      <c r="BX32" s="11"/>
      <c r="BY32" s="12"/>
      <c r="BZ32" s="14"/>
      <c r="CA32" s="11">
        <v>3</v>
      </c>
      <c r="CB32" s="11">
        <v>35</v>
      </c>
      <c r="CC32" s="11">
        <v>12</v>
      </c>
      <c r="CD32" s="13"/>
      <c r="CE32" s="13"/>
      <c r="CF32" s="65">
        <f t="shared" si="13"/>
        <v>1.4750000000000001</v>
      </c>
      <c r="CG32" s="10">
        <v>1</v>
      </c>
      <c r="CH32" s="11"/>
      <c r="CI32" s="11"/>
      <c r="CJ32" s="12"/>
      <c r="CK32" s="14"/>
      <c r="CL32" s="11"/>
      <c r="CM32" s="11">
        <v>15</v>
      </c>
      <c r="CN32" s="11">
        <v>35</v>
      </c>
      <c r="CO32" s="54">
        <f t="shared" si="14"/>
        <v>5.875</v>
      </c>
      <c r="CP32" s="10"/>
      <c r="CQ32" s="11"/>
      <c r="CR32" s="12">
        <v>1</v>
      </c>
      <c r="CS32" s="14">
        <v>16</v>
      </c>
      <c r="CT32" s="11">
        <v>34</v>
      </c>
      <c r="CU32" s="11"/>
      <c r="CV32" s="11"/>
      <c r="CW32" s="11"/>
      <c r="CX32" s="54">
        <f t="shared" si="15"/>
        <v>2.5</v>
      </c>
      <c r="CY32" s="10">
        <v>1</v>
      </c>
      <c r="CZ32" s="11"/>
      <c r="DA32" s="11"/>
      <c r="DB32" s="12">
        <v>1</v>
      </c>
      <c r="DC32" s="14"/>
      <c r="DD32" s="11">
        <v>12</v>
      </c>
      <c r="DE32" s="11">
        <v>30</v>
      </c>
      <c r="DF32" s="11">
        <v>8</v>
      </c>
      <c r="DG32" s="54">
        <f t="shared" si="16"/>
        <v>6.15</v>
      </c>
      <c r="DH32" s="10"/>
      <c r="DI32" s="12"/>
      <c r="DJ32" s="14">
        <v>50</v>
      </c>
      <c r="DK32" s="11"/>
      <c r="DL32" s="11"/>
      <c r="DM32" s="11"/>
      <c r="DN32" s="11"/>
      <c r="DO32" s="54">
        <f t="shared" si="17"/>
        <v>0</v>
      </c>
      <c r="DP32" s="10"/>
      <c r="DQ32" s="11"/>
      <c r="DR32" s="11"/>
      <c r="DS32" s="11"/>
      <c r="DT32" s="11"/>
      <c r="DU32" s="11"/>
      <c r="DV32" s="12"/>
      <c r="DW32" s="14">
        <v>16</v>
      </c>
      <c r="DX32" s="11">
        <v>16</v>
      </c>
      <c r="DY32" s="11">
        <v>18</v>
      </c>
      <c r="DZ32" s="11"/>
      <c r="EA32" s="11"/>
      <c r="EB32" s="72">
        <f t="shared" si="18"/>
        <v>1.3</v>
      </c>
      <c r="EC32" s="84">
        <f t="shared" si="19"/>
        <v>2.9607142857142859</v>
      </c>
      <c r="ED32" s="14"/>
      <c r="EE32" s="11"/>
      <c r="EF32" s="11">
        <v>10</v>
      </c>
      <c r="EG32" s="12">
        <v>40</v>
      </c>
      <c r="EH32" s="65">
        <f t="shared" si="20"/>
        <v>9.5</v>
      </c>
      <c r="EI32" s="71">
        <f t="shared" si="0"/>
        <v>1</v>
      </c>
      <c r="EJ32" s="14"/>
      <c r="EK32" s="11"/>
      <c r="EL32" s="11">
        <v>10</v>
      </c>
      <c r="EM32" s="11">
        <v>40</v>
      </c>
      <c r="EN32" s="65">
        <f t="shared" si="21"/>
        <v>9.5</v>
      </c>
      <c r="EO32" s="89">
        <f t="shared" si="1"/>
        <v>1</v>
      </c>
      <c r="EP32" s="88">
        <f t="shared" si="22"/>
        <v>9.5</v>
      </c>
      <c r="EQ32" s="92">
        <f t="shared" si="2"/>
        <v>1</v>
      </c>
      <c r="ER32" s="14"/>
      <c r="ES32" s="11"/>
      <c r="ET32" s="11">
        <v>41</v>
      </c>
      <c r="EU32" s="12">
        <v>9</v>
      </c>
      <c r="EV32" s="65">
        <f t="shared" si="23"/>
        <v>7.95</v>
      </c>
      <c r="EW32" s="89">
        <f t="shared" si="3"/>
        <v>1</v>
      </c>
      <c r="EX32" s="14"/>
      <c r="EY32" s="11">
        <v>10</v>
      </c>
      <c r="EZ32" s="11">
        <v>20</v>
      </c>
      <c r="FA32" s="11">
        <v>20</v>
      </c>
      <c r="FB32" s="65">
        <f t="shared" si="24"/>
        <v>8</v>
      </c>
      <c r="FC32" s="94">
        <f t="shared" si="4"/>
        <v>1</v>
      </c>
      <c r="FD32" s="14"/>
      <c r="FE32" s="11">
        <v>10</v>
      </c>
      <c r="FF32" s="11">
        <v>20</v>
      </c>
      <c r="FG32" s="11">
        <v>20</v>
      </c>
      <c r="FH32" s="65">
        <f t="shared" si="25"/>
        <v>8</v>
      </c>
      <c r="FI32" s="94">
        <f t="shared" si="5"/>
        <v>1</v>
      </c>
      <c r="FJ32" s="88">
        <f t="shared" si="26"/>
        <v>7.9833333333333334</v>
      </c>
      <c r="FK32" s="95">
        <f t="shared" si="6"/>
        <v>1</v>
      </c>
    </row>
    <row r="33" spans="1:167" ht="82.5" customHeight="1" thickBot="1" x14ac:dyDescent="0.25">
      <c r="A33" s="1">
        <v>22</v>
      </c>
      <c r="B33" s="123">
        <v>202</v>
      </c>
      <c r="C33" s="171" t="s">
        <v>136</v>
      </c>
      <c r="D33" s="172"/>
      <c r="E33" s="5">
        <v>386</v>
      </c>
      <c r="F33" s="6">
        <v>51</v>
      </c>
      <c r="G33" s="10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2">
        <v>1</v>
      </c>
      <c r="N33" s="10"/>
      <c r="O33" s="11"/>
      <c r="P33" s="11">
        <v>3</v>
      </c>
      <c r="Q33" s="11">
        <v>24</v>
      </c>
      <c r="R33" s="12">
        <v>24</v>
      </c>
      <c r="S33" s="54">
        <f t="shared" si="7"/>
        <v>9.269705882352941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/>
      <c r="AE33" s="11"/>
      <c r="AF33" s="11">
        <v>2</v>
      </c>
      <c r="AG33" s="11">
        <v>18</v>
      </c>
      <c r="AH33" s="13">
        <v>31</v>
      </c>
      <c r="AI33" s="54">
        <f t="shared" si="8"/>
        <v>9.4607843137254903</v>
      </c>
      <c r="AJ33" s="10">
        <v>1</v>
      </c>
      <c r="AK33" s="11">
        <v>1</v>
      </c>
      <c r="AL33" s="11"/>
      <c r="AM33" s="12"/>
      <c r="AN33" s="10"/>
      <c r="AO33" s="11">
        <v>4</v>
      </c>
      <c r="AP33" s="11">
        <v>2</v>
      </c>
      <c r="AQ33" s="11">
        <v>17</v>
      </c>
      <c r="AR33" s="12">
        <v>28</v>
      </c>
      <c r="AS33" s="54">
        <f t="shared" si="9"/>
        <v>6.6911764705882355</v>
      </c>
      <c r="AT33" s="10">
        <v>1</v>
      </c>
      <c r="AU33" s="11">
        <v>1</v>
      </c>
      <c r="AV33" s="11"/>
      <c r="AW33" s="12"/>
      <c r="AX33" s="10"/>
      <c r="AY33" s="11"/>
      <c r="AZ33" s="11">
        <v>5</v>
      </c>
      <c r="BA33" s="11">
        <v>25</v>
      </c>
      <c r="BB33" s="12">
        <v>21</v>
      </c>
      <c r="BC33" s="75">
        <f t="shared" si="10"/>
        <v>6.6421568627450984</v>
      </c>
      <c r="BD33" s="52">
        <f t="shared" si="11"/>
        <v>8.0159558823529409</v>
      </c>
      <c r="BE33" s="10"/>
      <c r="BF33" s="11"/>
      <c r="BG33" s="11"/>
      <c r="BH33" s="11"/>
      <c r="BI33" s="11">
        <v>1</v>
      </c>
      <c r="BJ33" s="11"/>
      <c r="BK33" s="11"/>
      <c r="BL33" s="12">
        <v>1</v>
      </c>
      <c r="BM33" s="14"/>
      <c r="BN33" s="11"/>
      <c r="BO33" s="11">
        <v>10</v>
      </c>
      <c r="BP33" s="11">
        <v>29</v>
      </c>
      <c r="BQ33" s="13">
        <v>12</v>
      </c>
      <c r="BR33" s="54">
        <f t="shared" si="12"/>
        <v>5.0490196078431371</v>
      </c>
      <c r="BS33" s="10">
        <v>1</v>
      </c>
      <c r="BT33" s="11">
        <v>1</v>
      </c>
      <c r="BU33" s="11">
        <v>1</v>
      </c>
      <c r="BV33" s="11"/>
      <c r="BW33" s="11"/>
      <c r="BX33" s="11"/>
      <c r="BY33" s="12"/>
      <c r="BZ33" s="14"/>
      <c r="CA33" s="11">
        <v>1</v>
      </c>
      <c r="CB33" s="11">
        <v>18</v>
      </c>
      <c r="CC33" s="11">
        <v>32</v>
      </c>
      <c r="CD33" s="13">
        <v>27</v>
      </c>
      <c r="CE33" s="13">
        <v>24</v>
      </c>
      <c r="CF33" s="65">
        <f t="shared" si="13"/>
        <v>8.4480392156862738</v>
      </c>
      <c r="CG33" s="10"/>
      <c r="CH33" s="11"/>
      <c r="CI33" s="11">
        <v>1</v>
      </c>
      <c r="CJ33" s="12"/>
      <c r="CK33" s="14">
        <v>1</v>
      </c>
      <c r="CL33" s="11">
        <v>6</v>
      </c>
      <c r="CM33" s="11">
        <v>23</v>
      </c>
      <c r="CN33" s="11">
        <v>21</v>
      </c>
      <c r="CO33" s="54">
        <f t="shared" si="14"/>
        <v>5.2941176470588234</v>
      </c>
      <c r="CP33" s="10"/>
      <c r="CQ33" s="11"/>
      <c r="CR33" s="12"/>
      <c r="CS33" s="14">
        <v>1</v>
      </c>
      <c r="CT33" s="11"/>
      <c r="CU33" s="11">
        <v>4</v>
      </c>
      <c r="CV33" s="11">
        <v>20</v>
      </c>
      <c r="CW33" s="11">
        <v>26</v>
      </c>
      <c r="CX33" s="54">
        <f t="shared" si="15"/>
        <v>4.215686274509804</v>
      </c>
      <c r="CY33" s="10"/>
      <c r="CZ33" s="11"/>
      <c r="DA33" s="11"/>
      <c r="DB33" s="12">
        <v>1</v>
      </c>
      <c r="DC33" s="14"/>
      <c r="DD33" s="11">
        <v>1</v>
      </c>
      <c r="DE33" s="11">
        <v>28</v>
      </c>
      <c r="DF33" s="11">
        <v>22</v>
      </c>
      <c r="DG33" s="54">
        <f t="shared" si="16"/>
        <v>5.5147058823529411</v>
      </c>
      <c r="DH33" s="10"/>
      <c r="DI33" s="12"/>
      <c r="DJ33" s="14"/>
      <c r="DK33" s="11">
        <v>1</v>
      </c>
      <c r="DL33" s="11">
        <v>8</v>
      </c>
      <c r="DM33" s="11">
        <v>20</v>
      </c>
      <c r="DN33" s="11">
        <v>22</v>
      </c>
      <c r="DO33" s="54">
        <f t="shared" si="17"/>
        <v>4.0441176470588234</v>
      </c>
      <c r="DP33" s="10"/>
      <c r="DQ33" s="11"/>
      <c r="DR33" s="11"/>
      <c r="DS33" s="11"/>
      <c r="DT33" s="11"/>
      <c r="DU33" s="11"/>
      <c r="DV33" s="12"/>
      <c r="DW33" s="14">
        <v>2</v>
      </c>
      <c r="DX33" s="11">
        <v>2</v>
      </c>
      <c r="DY33" s="11">
        <v>8</v>
      </c>
      <c r="DZ33" s="11">
        <v>11</v>
      </c>
      <c r="EA33" s="11">
        <v>28</v>
      </c>
      <c r="EB33" s="72">
        <f t="shared" si="18"/>
        <v>3.9950980392156863</v>
      </c>
      <c r="EC33" s="84">
        <f t="shared" si="19"/>
        <v>5.2229691876750692</v>
      </c>
      <c r="ED33" s="14"/>
      <c r="EE33" s="11">
        <v>1</v>
      </c>
      <c r="EF33" s="11">
        <v>19</v>
      </c>
      <c r="EG33" s="12">
        <v>31</v>
      </c>
      <c r="EH33" s="65">
        <f t="shared" si="20"/>
        <v>8.9705882352941178</v>
      </c>
      <c r="EI33" s="71">
        <f t="shared" si="0"/>
        <v>1</v>
      </c>
      <c r="EJ33" s="14"/>
      <c r="EK33" s="11">
        <v>1</v>
      </c>
      <c r="EL33" s="11">
        <v>18</v>
      </c>
      <c r="EM33" s="11">
        <v>32</v>
      </c>
      <c r="EN33" s="65">
        <f t="shared" si="21"/>
        <v>9.0196078431372548</v>
      </c>
      <c r="EO33" s="89">
        <f t="shared" si="1"/>
        <v>1</v>
      </c>
      <c r="EP33" s="88">
        <f t="shared" si="22"/>
        <v>8.9950980392156872</v>
      </c>
      <c r="EQ33" s="92">
        <f t="shared" si="2"/>
        <v>1</v>
      </c>
      <c r="ER33" s="14"/>
      <c r="ES33" s="11">
        <v>3</v>
      </c>
      <c r="ET33" s="11">
        <v>21</v>
      </c>
      <c r="EU33" s="12">
        <v>27</v>
      </c>
      <c r="EV33" s="65">
        <f t="shared" si="23"/>
        <v>8.6764705882352935</v>
      </c>
      <c r="EW33" s="89">
        <f t="shared" si="3"/>
        <v>1</v>
      </c>
      <c r="EX33" s="14"/>
      <c r="EY33" s="11">
        <v>1</v>
      </c>
      <c r="EZ33" s="11">
        <v>20</v>
      </c>
      <c r="FA33" s="11">
        <v>30</v>
      </c>
      <c r="FB33" s="65">
        <f t="shared" si="24"/>
        <v>8.9215686274509807</v>
      </c>
      <c r="FC33" s="94">
        <f t="shared" si="4"/>
        <v>1</v>
      </c>
      <c r="FD33" s="14"/>
      <c r="FE33" s="11">
        <v>2</v>
      </c>
      <c r="FF33" s="11">
        <v>13</v>
      </c>
      <c r="FG33" s="11">
        <v>36</v>
      </c>
      <c r="FH33" s="65">
        <f t="shared" si="25"/>
        <v>9.1666666666666661</v>
      </c>
      <c r="FI33" s="94">
        <f t="shared" si="5"/>
        <v>1</v>
      </c>
      <c r="FJ33" s="88">
        <f t="shared" si="26"/>
        <v>8.9215686274509807</v>
      </c>
      <c r="FK33" s="95">
        <f t="shared" si="6"/>
        <v>1</v>
      </c>
    </row>
    <row r="34" spans="1:167" ht="98.25" customHeight="1" thickBot="1" x14ac:dyDescent="0.25">
      <c r="A34" s="1">
        <v>23</v>
      </c>
      <c r="B34" s="123">
        <v>207</v>
      </c>
      <c r="C34" s="171" t="s">
        <v>137</v>
      </c>
      <c r="D34" s="172"/>
      <c r="E34" s="5">
        <v>522</v>
      </c>
      <c r="F34" s="6">
        <v>52</v>
      </c>
      <c r="G34" s="10">
        <v>1</v>
      </c>
      <c r="H34" s="11">
        <v>1</v>
      </c>
      <c r="I34" s="11">
        <v>1</v>
      </c>
      <c r="J34" s="11">
        <v>1</v>
      </c>
      <c r="K34" s="11">
        <v>1</v>
      </c>
      <c r="L34" s="11">
        <v>1</v>
      </c>
      <c r="M34" s="12">
        <v>1</v>
      </c>
      <c r="N34" s="10"/>
      <c r="O34" s="11"/>
      <c r="P34" s="11"/>
      <c r="Q34" s="11">
        <v>4</v>
      </c>
      <c r="R34" s="12">
        <v>48</v>
      </c>
      <c r="S34" s="54">
        <f t="shared" si="7"/>
        <v>9.9088461538461541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1"/>
      <c r="AB34" s="11">
        <v>1</v>
      </c>
      <c r="AC34" s="11">
        <v>1</v>
      </c>
      <c r="AD34" s="10"/>
      <c r="AE34" s="11"/>
      <c r="AF34" s="11">
        <v>2</v>
      </c>
      <c r="AG34" s="11">
        <v>6</v>
      </c>
      <c r="AH34" s="13">
        <v>44</v>
      </c>
      <c r="AI34" s="54">
        <f t="shared" si="8"/>
        <v>9.259615384615385</v>
      </c>
      <c r="AJ34" s="10">
        <v>1</v>
      </c>
      <c r="AK34" s="10">
        <v>1</v>
      </c>
      <c r="AL34" s="10">
        <v>1</v>
      </c>
      <c r="AM34" s="12"/>
      <c r="AN34" s="10"/>
      <c r="AO34" s="11"/>
      <c r="AP34" s="11">
        <v>52</v>
      </c>
      <c r="AQ34" s="11"/>
      <c r="AR34" s="12"/>
      <c r="AS34" s="54">
        <f t="shared" si="9"/>
        <v>6.25</v>
      </c>
      <c r="AT34" s="10"/>
      <c r="AU34" s="11"/>
      <c r="AV34" s="11"/>
      <c r="AW34" s="12"/>
      <c r="AX34" s="10">
        <v>52</v>
      </c>
      <c r="AY34" s="11"/>
      <c r="AZ34" s="11"/>
      <c r="BA34" s="11"/>
      <c r="BB34" s="12"/>
      <c r="BC34" s="75">
        <f t="shared" si="10"/>
        <v>0</v>
      </c>
      <c r="BD34" s="52">
        <f t="shared" si="11"/>
        <v>6.3546153846153848</v>
      </c>
      <c r="BE34" s="10">
        <v>1</v>
      </c>
      <c r="BF34" s="10">
        <v>1</v>
      </c>
      <c r="BG34" s="11"/>
      <c r="BH34" s="11"/>
      <c r="BI34" s="11">
        <v>1</v>
      </c>
      <c r="BJ34" s="11"/>
      <c r="BK34" s="11"/>
      <c r="BL34" s="12"/>
      <c r="BM34" s="14"/>
      <c r="BN34" s="11"/>
      <c r="BO34" s="11">
        <v>5</v>
      </c>
      <c r="BP34" s="11">
        <v>11</v>
      </c>
      <c r="BQ34" s="13">
        <v>36</v>
      </c>
      <c r="BR34" s="54">
        <f t="shared" si="12"/>
        <v>6.3701923076923075</v>
      </c>
      <c r="BS34" s="10">
        <v>1</v>
      </c>
      <c r="BT34" s="11"/>
      <c r="BU34" s="11">
        <v>1</v>
      </c>
      <c r="BV34" s="11"/>
      <c r="BW34" s="11"/>
      <c r="BX34" s="11"/>
      <c r="BY34" s="12"/>
      <c r="BZ34" s="14"/>
      <c r="CA34" s="11">
        <v>7</v>
      </c>
      <c r="CB34" s="11">
        <v>23</v>
      </c>
      <c r="CC34" s="11">
        <v>22</v>
      </c>
      <c r="CD34" s="13">
        <v>52</v>
      </c>
      <c r="CE34" s="13">
        <v>0</v>
      </c>
      <c r="CF34" s="65">
        <f t="shared" si="13"/>
        <v>6.7605769230769237</v>
      </c>
      <c r="CG34" s="10">
        <v>1</v>
      </c>
      <c r="CH34" s="11"/>
      <c r="CI34" s="11">
        <v>1</v>
      </c>
      <c r="CJ34" s="12"/>
      <c r="CK34" s="14"/>
      <c r="CL34" s="11"/>
      <c r="CM34" s="11"/>
      <c r="CN34" s="11">
        <v>52</v>
      </c>
      <c r="CO34" s="54">
        <f t="shared" si="14"/>
        <v>7.5</v>
      </c>
      <c r="CP34" s="10"/>
      <c r="CQ34" s="11"/>
      <c r="CR34" s="12">
        <v>1</v>
      </c>
      <c r="CS34" s="14"/>
      <c r="CT34" s="11"/>
      <c r="CU34" s="11"/>
      <c r="CV34" s="11">
        <v>14</v>
      </c>
      <c r="CW34" s="11">
        <v>38</v>
      </c>
      <c r="CX34" s="54">
        <f t="shared" si="15"/>
        <v>6.3134615384615387</v>
      </c>
      <c r="CY34" s="10"/>
      <c r="CZ34" s="11"/>
      <c r="DA34" s="11"/>
      <c r="DB34" s="12">
        <v>1</v>
      </c>
      <c r="DC34" s="14">
        <v>3</v>
      </c>
      <c r="DD34" s="11">
        <v>38</v>
      </c>
      <c r="DE34" s="11">
        <v>7</v>
      </c>
      <c r="DF34" s="11">
        <v>4</v>
      </c>
      <c r="DG34" s="54">
        <f t="shared" si="16"/>
        <v>3.9663461538461537</v>
      </c>
      <c r="DH34" s="10"/>
      <c r="DI34" s="12"/>
      <c r="DJ34" s="14">
        <v>44</v>
      </c>
      <c r="DK34" s="11">
        <v>3</v>
      </c>
      <c r="DL34" s="11">
        <v>5</v>
      </c>
      <c r="DM34" s="11"/>
      <c r="DN34" s="11"/>
      <c r="DO34" s="54">
        <f t="shared" si="17"/>
        <v>0.3125</v>
      </c>
      <c r="DP34" s="10"/>
      <c r="DQ34" s="11"/>
      <c r="DR34" s="11"/>
      <c r="DS34" s="11"/>
      <c r="DT34" s="11"/>
      <c r="DU34" s="11"/>
      <c r="DV34" s="12"/>
      <c r="DW34" s="14">
        <v>49</v>
      </c>
      <c r="DX34" s="11">
        <v>3</v>
      </c>
      <c r="DY34" s="11"/>
      <c r="DZ34" s="11"/>
      <c r="EA34" s="11"/>
      <c r="EB34" s="72">
        <f t="shared" si="18"/>
        <v>7.2115384615384609E-2</v>
      </c>
      <c r="EC34" s="84">
        <f t="shared" si="19"/>
        <v>4.4707417582417586</v>
      </c>
      <c r="ED34" s="14"/>
      <c r="EE34" s="11">
        <v>8</v>
      </c>
      <c r="EF34" s="11">
        <v>24</v>
      </c>
      <c r="EG34" s="12">
        <v>20</v>
      </c>
      <c r="EH34" s="65">
        <f t="shared" si="20"/>
        <v>8.0769230769230766</v>
      </c>
      <c r="EI34" s="71">
        <f t="shared" si="0"/>
        <v>1</v>
      </c>
      <c r="EJ34" s="14"/>
      <c r="EK34" s="11"/>
      <c r="EL34" s="11">
        <v>14</v>
      </c>
      <c r="EM34" s="11">
        <v>38</v>
      </c>
      <c r="EN34" s="65">
        <f t="shared" si="21"/>
        <v>9.3269230769230766</v>
      </c>
      <c r="EO34" s="89">
        <f t="shared" si="1"/>
        <v>1</v>
      </c>
      <c r="EP34" s="88">
        <f t="shared" si="22"/>
        <v>8.7019230769230766</v>
      </c>
      <c r="EQ34" s="92">
        <f t="shared" si="2"/>
        <v>1</v>
      </c>
      <c r="ER34" s="14">
        <v>5</v>
      </c>
      <c r="ES34" s="11">
        <v>17</v>
      </c>
      <c r="ET34" s="11">
        <v>27</v>
      </c>
      <c r="EU34" s="12">
        <v>3</v>
      </c>
      <c r="EV34" s="65">
        <f t="shared" si="23"/>
        <v>6.1057692307692308</v>
      </c>
      <c r="EW34" s="89">
        <f t="shared" si="3"/>
        <v>0.90384615384615385</v>
      </c>
      <c r="EX34" s="14"/>
      <c r="EY34" s="11">
        <v>18</v>
      </c>
      <c r="EZ34" s="11">
        <v>22</v>
      </c>
      <c r="FA34" s="11">
        <v>12</v>
      </c>
      <c r="FB34" s="65">
        <f t="shared" si="24"/>
        <v>7.2115384615384617</v>
      </c>
      <c r="FC34" s="94">
        <f t="shared" si="4"/>
        <v>1</v>
      </c>
      <c r="FD34" s="14"/>
      <c r="FE34" s="11">
        <v>3</v>
      </c>
      <c r="FF34" s="11">
        <v>34</v>
      </c>
      <c r="FG34" s="11">
        <v>15</v>
      </c>
      <c r="FH34" s="65">
        <f t="shared" si="25"/>
        <v>8.0769230769230766</v>
      </c>
      <c r="FI34" s="94">
        <f t="shared" si="5"/>
        <v>1</v>
      </c>
      <c r="FJ34" s="88">
        <f t="shared" si="26"/>
        <v>7.1314102564102564</v>
      </c>
      <c r="FK34" s="95">
        <f t="shared" si="6"/>
        <v>0.96794871794871795</v>
      </c>
    </row>
    <row r="35" spans="1:167" ht="68.25" customHeight="1" thickBot="1" x14ac:dyDescent="0.25">
      <c r="A35" s="1">
        <v>24</v>
      </c>
      <c r="B35" s="123">
        <v>208</v>
      </c>
      <c r="C35" s="171" t="s">
        <v>138</v>
      </c>
      <c r="D35" s="172"/>
      <c r="E35" s="5">
        <v>138</v>
      </c>
      <c r="F35" s="6">
        <v>27</v>
      </c>
      <c r="G35" s="10">
        <v>1</v>
      </c>
      <c r="H35" s="11">
        <v>1</v>
      </c>
      <c r="I35" s="11">
        <v>1</v>
      </c>
      <c r="J35" s="11">
        <v>1</v>
      </c>
      <c r="K35" s="11">
        <v>1</v>
      </c>
      <c r="L35" s="11">
        <v>1</v>
      </c>
      <c r="M35" s="12">
        <v>1</v>
      </c>
      <c r="N35" s="10"/>
      <c r="O35" s="11"/>
      <c r="P35" s="11"/>
      <c r="Q35" s="11">
        <v>4</v>
      </c>
      <c r="R35" s="12">
        <v>23</v>
      </c>
      <c r="S35" s="54">
        <f t="shared" si="7"/>
        <v>9.8198148148148157</v>
      </c>
      <c r="T35" s="10">
        <v>1</v>
      </c>
      <c r="U35" s="11">
        <v>1</v>
      </c>
      <c r="V35" s="11"/>
      <c r="W35" s="11"/>
      <c r="X35" s="11">
        <v>1</v>
      </c>
      <c r="Y35" s="11">
        <v>1</v>
      </c>
      <c r="Z35" s="11">
        <v>1</v>
      </c>
      <c r="AA35" s="11">
        <v>1</v>
      </c>
      <c r="AB35" s="11">
        <v>1</v>
      </c>
      <c r="AC35" s="12">
        <v>1</v>
      </c>
      <c r="AD35" s="10"/>
      <c r="AE35" s="11"/>
      <c r="AF35" s="11"/>
      <c r="AG35" s="11"/>
      <c r="AH35" s="13">
        <v>27</v>
      </c>
      <c r="AI35" s="54">
        <f t="shared" si="8"/>
        <v>9</v>
      </c>
      <c r="AJ35" s="10">
        <v>1</v>
      </c>
      <c r="AK35" s="11">
        <v>1</v>
      </c>
      <c r="AL35" s="11"/>
      <c r="AM35" s="12"/>
      <c r="AN35" s="10"/>
      <c r="AO35" s="11"/>
      <c r="AP35" s="11">
        <v>7</v>
      </c>
      <c r="AQ35" s="11">
        <v>4</v>
      </c>
      <c r="AR35" s="12">
        <v>16</v>
      </c>
      <c r="AS35" s="54">
        <f t="shared" si="9"/>
        <v>6.666666666666667</v>
      </c>
      <c r="AT35" s="10"/>
      <c r="AU35" s="11"/>
      <c r="AV35" s="11"/>
      <c r="AW35" s="12"/>
      <c r="AX35" s="10"/>
      <c r="AY35" s="11"/>
      <c r="AZ35" s="11"/>
      <c r="BA35" s="11"/>
      <c r="BB35" s="12">
        <v>27</v>
      </c>
      <c r="BC35" s="75">
        <f t="shared" si="10"/>
        <v>5</v>
      </c>
      <c r="BD35" s="52">
        <f t="shared" si="11"/>
        <v>7.6216203703703709</v>
      </c>
      <c r="BE35" s="10">
        <v>1</v>
      </c>
      <c r="BF35" s="11"/>
      <c r="BG35" s="11"/>
      <c r="BH35" s="11"/>
      <c r="BI35" s="11">
        <v>1</v>
      </c>
      <c r="BJ35" s="11"/>
      <c r="BK35" s="11"/>
      <c r="BL35" s="12">
        <v>1</v>
      </c>
      <c r="BM35" s="14"/>
      <c r="BN35" s="11"/>
      <c r="BO35" s="11"/>
      <c r="BP35" s="11">
        <v>3</v>
      </c>
      <c r="BQ35" s="13">
        <v>24</v>
      </c>
      <c r="BR35" s="54">
        <f t="shared" si="12"/>
        <v>6.7361111111111107</v>
      </c>
      <c r="BS35" s="10">
        <v>1</v>
      </c>
      <c r="BT35" s="11">
        <v>1</v>
      </c>
      <c r="BU35" s="11"/>
      <c r="BV35" s="11"/>
      <c r="BW35" s="11"/>
      <c r="BX35" s="11"/>
      <c r="BY35" s="12"/>
      <c r="BZ35" s="14"/>
      <c r="CA35" s="11"/>
      <c r="CB35" s="11">
        <v>2</v>
      </c>
      <c r="CC35" s="11">
        <v>25</v>
      </c>
      <c r="CD35" s="13"/>
      <c r="CE35" s="13"/>
      <c r="CF35" s="65">
        <f t="shared" si="13"/>
        <v>3.8074074074074074</v>
      </c>
      <c r="CG35" s="10">
        <v>1</v>
      </c>
      <c r="CH35" s="11"/>
      <c r="CI35" s="11"/>
      <c r="CJ35" s="12"/>
      <c r="CK35" s="14"/>
      <c r="CL35" s="11"/>
      <c r="CM35" s="11"/>
      <c r="CN35" s="11">
        <v>27</v>
      </c>
      <c r="CO35" s="54">
        <f t="shared" si="14"/>
        <v>6.25</v>
      </c>
      <c r="CP35" s="10"/>
      <c r="CQ35" s="11"/>
      <c r="CR35" s="12">
        <v>1</v>
      </c>
      <c r="CS35" s="14"/>
      <c r="CT35" s="11"/>
      <c r="CU35" s="11"/>
      <c r="CV35" s="11">
        <v>6</v>
      </c>
      <c r="CW35" s="11">
        <v>21</v>
      </c>
      <c r="CX35" s="54">
        <f t="shared" si="15"/>
        <v>6.3722222222222218</v>
      </c>
      <c r="CY35" s="10"/>
      <c r="CZ35" s="11"/>
      <c r="DA35" s="11"/>
      <c r="DB35" s="12"/>
      <c r="DC35" s="14"/>
      <c r="DD35" s="11"/>
      <c r="DE35" s="11"/>
      <c r="DF35" s="11">
        <v>27</v>
      </c>
      <c r="DG35" s="54">
        <f t="shared" si="16"/>
        <v>5</v>
      </c>
      <c r="DH35" s="10"/>
      <c r="DI35" s="12"/>
      <c r="DJ35" s="14"/>
      <c r="DK35" s="11"/>
      <c r="DL35" s="11"/>
      <c r="DM35" s="11">
        <v>10</v>
      </c>
      <c r="DN35" s="11">
        <v>17</v>
      </c>
      <c r="DO35" s="54">
        <f t="shared" si="17"/>
        <v>4.5370370370370372</v>
      </c>
      <c r="DP35" s="10"/>
      <c r="DQ35" s="11"/>
      <c r="DR35" s="11"/>
      <c r="DS35" s="11"/>
      <c r="DT35" s="11"/>
      <c r="DU35" s="11"/>
      <c r="DV35" s="12"/>
      <c r="DW35" s="14"/>
      <c r="DX35" s="11"/>
      <c r="DY35" s="11"/>
      <c r="DZ35" s="11"/>
      <c r="EA35" s="11"/>
      <c r="EB35" s="72">
        <f t="shared" si="18"/>
        <v>0</v>
      </c>
      <c r="EC35" s="84">
        <f t="shared" si="19"/>
        <v>4.6718253968253967</v>
      </c>
      <c r="ED35" s="14"/>
      <c r="EE35" s="11"/>
      <c r="EF35" s="11">
        <v>5</v>
      </c>
      <c r="EG35" s="12">
        <v>22</v>
      </c>
      <c r="EH35" s="65">
        <f t="shared" si="20"/>
        <v>9.5370370370370363</v>
      </c>
      <c r="EI35" s="71">
        <f t="shared" si="0"/>
        <v>1</v>
      </c>
      <c r="EJ35" s="14"/>
      <c r="EK35" s="11"/>
      <c r="EL35" s="11">
        <v>3</v>
      </c>
      <c r="EM35" s="11">
        <v>24</v>
      </c>
      <c r="EN35" s="65">
        <f t="shared" si="21"/>
        <v>9.7222222222222214</v>
      </c>
      <c r="EO35" s="89">
        <f t="shared" si="1"/>
        <v>1</v>
      </c>
      <c r="EP35" s="88">
        <f t="shared" si="22"/>
        <v>9.6296296296296298</v>
      </c>
      <c r="EQ35" s="92">
        <f t="shared" si="2"/>
        <v>1</v>
      </c>
      <c r="ER35" s="14"/>
      <c r="ES35" s="11"/>
      <c r="ET35" s="11"/>
      <c r="EU35" s="12">
        <v>27</v>
      </c>
      <c r="EV35" s="65">
        <f t="shared" si="23"/>
        <v>10</v>
      </c>
      <c r="EW35" s="89">
        <f t="shared" si="3"/>
        <v>1</v>
      </c>
      <c r="EX35" s="14"/>
      <c r="EY35" s="11"/>
      <c r="EZ35" s="11"/>
      <c r="FA35" s="11">
        <v>27</v>
      </c>
      <c r="FB35" s="65">
        <f t="shared" si="24"/>
        <v>10</v>
      </c>
      <c r="FC35" s="94">
        <f t="shared" si="4"/>
        <v>1</v>
      </c>
      <c r="FD35" s="14"/>
      <c r="FE35" s="11"/>
      <c r="FF35" s="11"/>
      <c r="FG35" s="11">
        <v>27</v>
      </c>
      <c r="FH35" s="65">
        <f t="shared" si="25"/>
        <v>10</v>
      </c>
      <c r="FI35" s="94">
        <f t="shared" si="5"/>
        <v>1</v>
      </c>
      <c r="FJ35" s="88">
        <f t="shared" si="26"/>
        <v>10</v>
      </c>
      <c r="FK35" s="95">
        <f t="shared" si="6"/>
        <v>1</v>
      </c>
    </row>
    <row r="36" spans="1:167" ht="93.75" customHeight="1" thickBot="1" x14ac:dyDescent="0.25">
      <c r="A36" s="1">
        <v>25</v>
      </c>
      <c r="B36" s="123">
        <v>210</v>
      </c>
      <c r="C36" s="171" t="s">
        <v>139</v>
      </c>
      <c r="D36" s="172"/>
      <c r="E36" s="5">
        <v>420</v>
      </c>
      <c r="F36" s="6">
        <v>84</v>
      </c>
      <c r="G36" s="37" t="s">
        <v>144</v>
      </c>
      <c r="H36" s="11">
        <v>1</v>
      </c>
      <c r="I36" s="11">
        <v>1</v>
      </c>
      <c r="J36" s="11"/>
      <c r="K36" s="11">
        <v>1</v>
      </c>
      <c r="L36" s="11">
        <v>1</v>
      </c>
      <c r="M36" s="11">
        <v>1</v>
      </c>
      <c r="N36" s="10"/>
      <c r="O36" s="11"/>
      <c r="P36" s="11"/>
      <c r="Q36" s="11">
        <v>84</v>
      </c>
      <c r="R36" s="12"/>
      <c r="S36" s="54">
        <f t="shared" si="7"/>
        <v>7.3249999999999993</v>
      </c>
      <c r="T36" s="10">
        <v>1</v>
      </c>
      <c r="U36" s="11"/>
      <c r="V36" s="11"/>
      <c r="W36" s="11"/>
      <c r="X36" s="11">
        <v>1</v>
      </c>
      <c r="Y36" s="11"/>
      <c r="Z36" s="11">
        <v>1</v>
      </c>
      <c r="AA36" s="11">
        <v>1</v>
      </c>
      <c r="AB36" s="11"/>
      <c r="AC36" s="11"/>
      <c r="AD36" s="10"/>
      <c r="AE36" s="11"/>
      <c r="AF36" s="11"/>
      <c r="AG36" s="11">
        <v>84</v>
      </c>
      <c r="AH36" s="13"/>
      <c r="AI36" s="54">
        <f t="shared" si="8"/>
        <v>5.75</v>
      </c>
      <c r="AJ36" s="10">
        <v>1</v>
      </c>
      <c r="AK36" s="11">
        <v>1</v>
      </c>
      <c r="AL36" s="11"/>
      <c r="AM36" s="11"/>
      <c r="AN36" s="10"/>
      <c r="AO36" s="11"/>
      <c r="AP36" s="11"/>
      <c r="AQ36" s="11"/>
      <c r="AR36" s="11">
        <v>84</v>
      </c>
      <c r="AS36" s="54">
        <f t="shared" si="9"/>
        <v>7.5</v>
      </c>
      <c r="AT36" s="11">
        <v>1</v>
      </c>
      <c r="AU36" s="11">
        <v>1</v>
      </c>
      <c r="AV36" s="11">
        <v>1</v>
      </c>
      <c r="AW36" s="11"/>
      <c r="AX36" s="10"/>
      <c r="AY36" s="11"/>
      <c r="AZ36" s="11"/>
      <c r="BA36" s="11">
        <v>53</v>
      </c>
      <c r="BB36" s="11">
        <v>31</v>
      </c>
      <c r="BC36" s="75">
        <f t="shared" si="10"/>
        <v>7.9613095238095237</v>
      </c>
      <c r="BD36" s="52">
        <f t="shared" si="11"/>
        <v>7.1340773809523803</v>
      </c>
      <c r="BE36" s="11"/>
      <c r="BF36" s="11"/>
      <c r="BG36" s="11"/>
      <c r="BH36" s="11"/>
      <c r="BI36" s="11">
        <v>1</v>
      </c>
      <c r="BJ36" s="11"/>
      <c r="BK36" s="11"/>
      <c r="BL36" s="12">
        <v>1</v>
      </c>
      <c r="BM36" s="14"/>
      <c r="BN36" s="11"/>
      <c r="BO36" s="11"/>
      <c r="BP36" s="11">
        <v>53</v>
      </c>
      <c r="BQ36" s="11">
        <v>31</v>
      </c>
      <c r="BR36" s="54">
        <f t="shared" si="12"/>
        <v>5.4613095238095237</v>
      </c>
      <c r="BS36" s="10">
        <v>1</v>
      </c>
      <c r="BT36" s="11">
        <v>1</v>
      </c>
      <c r="BU36" s="11"/>
      <c r="BV36" s="11"/>
      <c r="BW36" s="11"/>
      <c r="BX36" s="11"/>
      <c r="BY36" s="11"/>
      <c r="BZ36" s="14"/>
      <c r="CA36" s="11"/>
      <c r="CB36" s="11">
        <v>53</v>
      </c>
      <c r="CC36" s="11">
        <v>31</v>
      </c>
      <c r="CD36" s="13"/>
      <c r="CE36" s="13"/>
      <c r="CF36" s="65">
        <f t="shared" si="13"/>
        <v>3.1113095238095236</v>
      </c>
      <c r="CG36" s="10">
        <v>1</v>
      </c>
      <c r="CH36" s="11">
        <v>1</v>
      </c>
      <c r="CI36" s="11"/>
      <c r="CJ36" s="11"/>
      <c r="CK36" s="14"/>
      <c r="CL36" s="11"/>
      <c r="CM36" s="11">
        <v>53</v>
      </c>
      <c r="CN36" s="11">
        <v>31</v>
      </c>
      <c r="CO36" s="54">
        <f t="shared" si="14"/>
        <v>6.7113095238095237</v>
      </c>
      <c r="CP36" s="11"/>
      <c r="CQ36" s="11"/>
      <c r="CR36" s="11">
        <v>1</v>
      </c>
      <c r="CS36" s="14"/>
      <c r="CT36" s="11"/>
      <c r="CU36" s="11"/>
      <c r="CV36" s="11">
        <v>84</v>
      </c>
      <c r="CW36" s="11"/>
      <c r="CX36" s="54">
        <f t="shared" si="15"/>
        <v>5.4</v>
      </c>
      <c r="CY36" s="11">
        <v>1</v>
      </c>
      <c r="CZ36" s="11"/>
      <c r="DA36" s="11"/>
      <c r="DB36" s="11"/>
      <c r="DC36" s="14"/>
      <c r="DD36" s="11"/>
      <c r="DE36" s="11">
        <v>53</v>
      </c>
      <c r="DF36" s="11">
        <v>31</v>
      </c>
      <c r="DG36" s="54">
        <f t="shared" si="16"/>
        <v>5.4613095238095237</v>
      </c>
      <c r="DH36" s="11"/>
      <c r="DI36" s="11"/>
      <c r="DJ36" s="14"/>
      <c r="DK36" s="11"/>
      <c r="DL36" s="11"/>
      <c r="DM36" s="11">
        <v>84</v>
      </c>
      <c r="DN36" s="11"/>
      <c r="DO36" s="54">
        <f t="shared" si="17"/>
        <v>3.75</v>
      </c>
      <c r="DP36" s="11">
        <v>1</v>
      </c>
      <c r="DQ36" s="11"/>
      <c r="DR36" s="11"/>
      <c r="DS36" s="11"/>
      <c r="DT36" s="11"/>
      <c r="DU36" s="11">
        <v>1</v>
      </c>
      <c r="DV36" s="11"/>
      <c r="DW36" s="14"/>
      <c r="DX36" s="11"/>
      <c r="DY36" s="11"/>
      <c r="DZ36" s="11">
        <v>84</v>
      </c>
      <c r="EA36" s="11"/>
      <c r="EB36" s="72">
        <f t="shared" si="18"/>
        <v>5.15</v>
      </c>
      <c r="EC36" s="84">
        <f t="shared" si="19"/>
        <v>5.0064625850340141</v>
      </c>
      <c r="ED36" s="14"/>
      <c r="EE36" s="11"/>
      <c r="EF36" s="11"/>
      <c r="EG36" s="11">
        <v>84</v>
      </c>
      <c r="EH36" s="65">
        <f t="shared" si="20"/>
        <v>10</v>
      </c>
      <c r="EI36" s="71">
        <f t="shared" si="0"/>
        <v>1</v>
      </c>
      <c r="EJ36" s="14"/>
      <c r="EK36" s="11"/>
      <c r="EL36" s="11"/>
      <c r="EM36" s="11">
        <v>84</v>
      </c>
      <c r="EN36" s="65">
        <f t="shared" si="21"/>
        <v>10</v>
      </c>
      <c r="EO36" s="89">
        <f t="shared" si="1"/>
        <v>1</v>
      </c>
      <c r="EP36" s="88">
        <f t="shared" si="22"/>
        <v>10</v>
      </c>
      <c r="EQ36" s="92">
        <f t="shared" si="2"/>
        <v>1</v>
      </c>
      <c r="ER36" s="14"/>
      <c r="ES36" s="11"/>
      <c r="ET36" s="11">
        <v>53</v>
      </c>
      <c r="EU36" s="11">
        <v>31</v>
      </c>
      <c r="EV36" s="65">
        <f t="shared" si="23"/>
        <v>8.4226190476190474</v>
      </c>
      <c r="EW36" s="89">
        <f t="shared" si="3"/>
        <v>1</v>
      </c>
      <c r="EX36" s="14"/>
      <c r="EY36" s="11"/>
      <c r="EZ36" s="11"/>
      <c r="FA36" s="11">
        <v>84</v>
      </c>
      <c r="FB36" s="65">
        <f t="shared" si="24"/>
        <v>10</v>
      </c>
      <c r="FC36" s="94">
        <f t="shared" si="4"/>
        <v>1</v>
      </c>
      <c r="FD36" s="14"/>
      <c r="FE36" s="11"/>
      <c r="FF36" s="11"/>
      <c r="FG36" s="11">
        <v>84</v>
      </c>
      <c r="FH36" s="65">
        <f t="shared" si="25"/>
        <v>10</v>
      </c>
      <c r="FI36" s="94">
        <f t="shared" si="5"/>
        <v>1</v>
      </c>
      <c r="FJ36" s="88">
        <f t="shared" si="26"/>
        <v>9.4742063492063497</v>
      </c>
      <c r="FK36" s="95">
        <f t="shared" si="6"/>
        <v>1</v>
      </c>
    </row>
    <row r="37" spans="1:167" ht="84.75" customHeight="1" thickBot="1" x14ac:dyDescent="0.25">
      <c r="A37" s="1">
        <v>26</v>
      </c>
      <c r="B37" s="123">
        <v>211</v>
      </c>
      <c r="C37" s="171" t="s">
        <v>116</v>
      </c>
      <c r="D37" s="172"/>
      <c r="E37" s="5">
        <v>992</v>
      </c>
      <c r="F37" s="6">
        <v>100</v>
      </c>
      <c r="G37" s="10">
        <v>1</v>
      </c>
      <c r="H37" s="11">
        <v>1</v>
      </c>
      <c r="I37" s="11">
        <v>1</v>
      </c>
      <c r="J37" s="11">
        <v>1</v>
      </c>
      <c r="K37" s="11"/>
      <c r="L37" s="11"/>
      <c r="M37" s="12">
        <v>1</v>
      </c>
      <c r="N37" s="10"/>
      <c r="O37" s="11"/>
      <c r="P37" s="11">
        <v>35</v>
      </c>
      <c r="Q37" s="11">
        <v>50</v>
      </c>
      <c r="R37" s="12">
        <v>15</v>
      </c>
      <c r="S37" s="54">
        <f t="shared" si="7"/>
        <v>7.0749999999999993</v>
      </c>
      <c r="T37" s="10">
        <v>1</v>
      </c>
      <c r="U37" s="11">
        <v>1</v>
      </c>
      <c r="V37" s="11">
        <v>1</v>
      </c>
      <c r="W37" s="11">
        <v>1</v>
      </c>
      <c r="X37" s="11"/>
      <c r="Y37" s="11">
        <v>1</v>
      </c>
      <c r="Z37" s="11"/>
      <c r="AA37" s="11"/>
      <c r="AB37" s="11"/>
      <c r="AC37" s="12">
        <v>1</v>
      </c>
      <c r="AD37" s="10"/>
      <c r="AE37" s="11"/>
      <c r="AF37" s="11">
        <v>50</v>
      </c>
      <c r="AG37" s="11">
        <v>50</v>
      </c>
      <c r="AH37" s="13"/>
      <c r="AI37" s="54">
        <f t="shared" si="8"/>
        <v>6.125</v>
      </c>
      <c r="AJ37" s="10">
        <v>1</v>
      </c>
      <c r="AK37" s="11">
        <v>1</v>
      </c>
      <c r="AL37" s="11"/>
      <c r="AM37" s="12"/>
      <c r="AN37" s="10"/>
      <c r="AO37" s="11"/>
      <c r="AP37" s="11"/>
      <c r="AQ37" s="11">
        <v>65</v>
      </c>
      <c r="AR37" s="12">
        <v>35</v>
      </c>
      <c r="AS37" s="54">
        <f t="shared" si="9"/>
        <v>6.6875</v>
      </c>
      <c r="AT37" s="10">
        <v>1</v>
      </c>
      <c r="AU37" s="11"/>
      <c r="AV37" s="11"/>
      <c r="AW37" s="12"/>
      <c r="AX37" s="10"/>
      <c r="AY37" s="11"/>
      <c r="AZ37" s="11">
        <v>45</v>
      </c>
      <c r="BA37" s="11">
        <v>55</v>
      </c>
      <c r="BB37" s="12"/>
      <c r="BC37" s="75">
        <f t="shared" si="10"/>
        <v>4.4375</v>
      </c>
      <c r="BD37" s="52">
        <f t="shared" si="11"/>
        <v>6.0812499999999998</v>
      </c>
      <c r="BE37" s="10"/>
      <c r="BF37" s="11"/>
      <c r="BG37" s="11"/>
      <c r="BH37" s="11"/>
      <c r="BI37" s="11">
        <v>1</v>
      </c>
      <c r="BJ37" s="11"/>
      <c r="BK37" s="11"/>
      <c r="BL37" s="12"/>
      <c r="BM37" s="14"/>
      <c r="BN37" s="11"/>
      <c r="BO37" s="11">
        <v>75</v>
      </c>
      <c r="BP37" s="11">
        <v>15</v>
      </c>
      <c r="BQ37" s="13">
        <v>10</v>
      </c>
      <c r="BR37" s="54">
        <f t="shared" si="12"/>
        <v>3.5625</v>
      </c>
      <c r="BS37" s="10"/>
      <c r="BT37" s="11"/>
      <c r="BU37" s="11"/>
      <c r="BV37" s="11"/>
      <c r="BW37" s="11"/>
      <c r="BX37" s="11"/>
      <c r="BY37" s="12"/>
      <c r="BZ37" s="14"/>
      <c r="CA37" s="11">
        <v>40</v>
      </c>
      <c r="CB37" s="11">
        <v>30</v>
      </c>
      <c r="CC37" s="11">
        <v>30</v>
      </c>
      <c r="CD37" s="13"/>
      <c r="CE37" s="13"/>
      <c r="CF37" s="65">
        <f t="shared" si="13"/>
        <v>1.125</v>
      </c>
      <c r="CG37" s="10">
        <v>1</v>
      </c>
      <c r="CH37" s="11"/>
      <c r="CI37" s="11"/>
      <c r="CJ37" s="12"/>
      <c r="CK37" s="14"/>
      <c r="CL37" s="11">
        <v>25</v>
      </c>
      <c r="CM37" s="11">
        <v>35</v>
      </c>
      <c r="CN37" s="11">
        <v>40</v>
      </c>
      <c r="CO37" s="54">
        <f t="shared" si="14"/>
        <v>5.1875</v>
      </c>
      <c r="CP37" s="10"/>
      <c r="CQ37" s="11"/>
      <c r="CR37" s="12"/>
      <c r="CS37" s="14"/>
      <c r="CT37" s="11"/>
      <c r="CU37" s="11"/>
      <c r="CV37" s="11">
        <v>15</v>
      </c>
      <c r="CW37" s="11">
        <v>85</v>
      </c>
      <c r="CX37" s="54">
        <f t="shared" si="15"/>
        <v>4.8125</v>
      </c>
      <c r="CY37" s="10"/>
      <c r="CZ37" s="11"/>
      <c r="DA37" s="11"/>
      <c r="DB37" s="12"/>
      <c r="DC37" s="14"/>
      <c r="DD37" s="11"/>
      <c r="DE37" s="11">
        <v>10</v>
      </c>
      <c r="DF37" s="11">
        <v>90</v>
      </c>
      <c r="DG37" s="54">
        <f t="shared" si="16"/>
        <v>4.875</v>
      </c>
      <c r="DH37" s="10"/>
      <c r="DI37" s="12"/>
      <c r="DJ37" s="14"/>
      <c r="DK37" s="11"/>
      <c r="DL37" s="11">
        <v>85</v>
      </c>
      <c r="DM37" s="11">
        <v>15</v>
      </c>
      <c r="DN37" s="11"/>
      <c r="DO37" s="54">
        <f t="shared" si="17"/>
        <v>2.6875</v>
      </c>
      <c r="DP37" s="10">
        <v>1</v>
      </c>
      <c r="DQ37" s="11"/>
      <c r="DR37" s="11"/>
      <c r="DS37" s="11"/>
      <c r="DT37" s="11"/>
      <c r="DU37" s="11">
        <v>1</v>
      </c>
      <c r="DV37" s="12"/>
      <c r="DW37" s="14"/>
      <c r="DX37" s="11"/>
      <c r="DY37" s="11">
        <v>70</v>
      </c>
      <c r="DZ37" s="11">
        <v>30</v>
      </c>
      <c r="EA37" s="11"/>
      <c r="EB37" s="72">
        <f t="shared" si="18"/>
        <v>4.2750000000000004</v>
      </c>
      <c r="EC37" s="84">
        <f t="shared" si="19"/>
        <v>3.7892857142857141</v>
      </c>
      <c r="ED37" s="14"/>
      <c r="EE37" s="11"/>
      <c r="EF37" s="11">
        <v>5</v>
      </c>
      <c r="EG37" s="12">
        <v>95</v>
      </c>
      <c r="EH37" s="65">
        <f t="shared" si="20"/>
        <v>9.875</v>
      </c>
      <c r="EI37" s="71">
        <f t="shared" si="0"/>
        <v>1</v>
      </c>
      <c r="EJ37" s="14"/>
      <c r="EK37" s="11"/>
      <c r="EL37" s="11">
        <v>10</v>
      </c>
      <c r="EM37" s="11">
        <v>90</v>
      </c>
      <c r="EN37" s="65">
        <f t="shared" si="21"/>
        <v>9.75</v>
      </c>
      <c r="EO37" s="89">
        <f t="shared" si="1"/>
        <v>1</v>
      </c>
      <c r="EP37" s="88">
        <f t="shared" si="22"/>
        <v>9.8125</v>
      </c>
      <c r="EQ37" s="92">
        <f t="shared" si="2"/>
        <v>1</v>
      </c>
      <c r="ER37" s="14"/>
      <c r="ES37" s="11"/>
      <c r="ET37" s="11">
        <v>90</v>
      </c>
      <c r="EU37" s="12">
        <v>10</v>
      </c>
      <c r="EV37" s="65">
        <f t="shared" si="23"/>
        <v>7.75</v>
      </c>
      <c r="EW37" s="89">
        <f t="shared" si="3"/>
        <v>1</v>
      </c>
      <c r="EX37" s="14"/>
      <c r="EY37" s="11"/>
      <c r="EZ37" s="11">
        <v>5</v>
      </c>
      <c r="FA37" s="11">
        <v>95</v>
      </c>
      <c r="FB37" s="65">
        <f t="shared" si="24"/>
        <v>9.875</v>
      </c>
      <c r="FC37" s="94">
        <f t="shared" si="4"/>
        <v>1</v>
      </c>
      <c r="FD37" s="14"/>
      <c r="FE37" s="11"/>
      <c r="FF37" s="11">
        <v>15</v>
      </c>
      <c r="FG37" s="11">
        <v>85</v>
      </c>
      <c r="FH37" s="65">
        <f t="shared" si="25"/>
        <v>9.625</v>
      </c>
      <c r="FI37" s="94">
        <f t="shared" si="5"/>
        <v>1</v>
      </c>
      <c r="FJ37" s="88">
        <f t="shared" si="26"/>
        <v>9.0833333333333339</v>
      </c>
      <c r="FK37" s="95">
        <f t="shared" si="6"/>
        <v>1</v>
      </c>
    </row>
    <row r="38" spans="1:167" ht="66.75" customHeight="1" thickBot="1" x14ac:dyDescent="0.25">
      <c r="A38" s="1">
        <v>27</v>
      </c>
      <c r="B38" s="123">
        <v>215</v>
      </c>
      <c r="C38" s="171" t="s">
        <v>140</v>
      </c>
      <c r="D38" s="172"/>
      <c r="E38" s="5">
        <v>218</v>
      </c>
      <c r="F38" s="6">
        <v>65</v>
      </c>
      <c r="G38" s="10">
        <v>1</v>
      </c>
      <c r="H38" s="11">
        <v>1</v>
      </c>
      <c r="I38" s="11">
        <v>1</v>
      </c>
      <c r="J38" s="11">
        <v>1</v>
      </c>
      <c r="K38" s="11">
        <v>1</v>
      </c>
      <c r="L38" s="11">
        <v>1</v>
      </c>
      <c r="M38" s="12">
        <v>1</v>
      </c>
      <c r="N38" s="10"/>
      <c r="O38" s="11"/>
      <c r="P38" s="11"/>
      <c r="Q38" s="11"/>
      <c r="R38" s="12">
        <v>65</v>
      </c>
      <c r="S38" s="54">
        <f t="shared" si="7"/>
        <v>10.004999999999999</v>
      </c>
      <c r="T38" s="10">
        <v>1</v>
      </c>
      <c r="U38" s="11">
        <v>1</v>
      </c>
      <c r="V38" s="11">
        <v>1</v>
      </c>
      <c r="W38" s="11">
        <v>1</v>
      </c>
      <c r="X38" s="11">
        <v>1</v>
      </c>
      <c r="Y38" s="11">
        <v>1</v>
      </c>
      <c r="Z38" s="11">
        <v>1</v>
      </c>
      <c r="AA38" s="11">
        <v>1</v>
      </c>
      <c r="AB38" s="11">
        <v>1</v>
      </c>
      <c r="AC38" s="12">
        <v>1</v>
      </c>
      <c r="AD38" s="10"/>
      <c r="AE38" s="11"/>
      <c r="AF38" s="11"/>
      <c r="AG38" s="11"/>
      <c r="AH38" s="13">
        <v>65</v>
      </c>
      <c r="AI38" s="54">
        <f t="shared" si="8"/>
        <v>10</v>
      </c>
      <c r="AJ38" s="10">
        <v>1</v>
      </c>
      <c r="AK38" s="11">
        <v>1</v>
      </c>
      <c r="AL38" s="11">
        <v>1</v>
      </c>
      <c r="AM38" s="12">
        <v>1</v>
      </c>
      <c r="AN38" s="10"/>
      <c r="AO38" s="11"/>
      <c r="AP38" s="11"/>
      <c r="AQ38" s="11"/>
      <c r="AR38" s="12">
        <v>65</v>
      </c>
      <c r="AS38" s="54">
        <f t="shared" si="9"/>
        <v>10</v>
      </c>
      <c r="AT38" s="10">
        <v>1</v>
      </c>
      <c r="AU38" s="11">
        <v>1</v>
      </c>
      <c r="AV38" s="11">
        <v>1</v>
      </c>
      <c r="AW38" s="12">
        <v>1</v>
      </c>
      <c r="AX38" s="10"/>
      <c r="AY38" s="11"/>
      <c r="AZ38" s="11"/>
      <c r="BA38" s="11"/>
      <c r="BB38" s="12">
        <v>65</v>
      </c>
      <c r="BC38" s="75">
        <f t="shared" si="10"/>
        <v>10</v>
      </c>
      <c r="BD38" s="52">
        <f t="shared" si="11"/>
        <v>10.001249999999999</v>
      </c>
      <c r="BE38" s="10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2">
        <v>1</v>
      </c>
      <c r="BM38" s="14"/>
      <c r="BN38" s="11"/>
      <c r="BO38" s="11"/>
      <c r="BP38" s="11"/>
      <c r="BQ38" s="13">
        <v>65</v>
      </c>
      <c r="BR38" s="54">
        <f t="shared" si="12"/>
        <v>10</v>
      </c>
      <c r="BS38" s="10">
        <v>1</v>
      </c>
      <c r="BT38" s="11">
        <v>1</v>
      </c>
      <c r="BU38" s="11">
        <v>1</v>
      </c>
      <c r="BV38" s="11">
        <v>1</v>
      </c>
      <c r="BW38" s="11">
        <v>1</v>
      </c>
      <c r="BX38" s="11">
        <v>1</v>
      </c>
      <c r="BY38" s="12">
        <v>1</v>
      </c>
      <c r="BZ38" s="14"/>
      <c r="CA38" s="11"/>
      <c r="CB38" s="11"/>
      <c r="CC38" s="11"/>
      <c r="CD38" s="13">
        <v>65</v>
      </c>
      <c r="CE38" s="13"/>
      <c r="CF38" s="65">
        <f t="shared" si="13"/>
        <v>8.6499999999999986</v>
      </c>
      <c r="CG38" s="10">
        <v>1</v>
      </c>
      <c r="CH38" s="11">
        <v>1</v>
      </c>
      <c r="CI38" s="11">
        <v>1</v>
      </c>
      <c r="CJ38" s="12">
        <v>1</v>
      </c>
      <c r="CK38" s="14"/>
      <c r="CL38" s="11"/>
      <c r="CM38" s="11"/>
      <c r="CN38" s="11">
        <v>65</v>
      </c>
      <c r="CO38" s="54">
        <f t="shared" si="14"/>
        <v>10</v>
      </c>
      <c r="CP38" s="10">
        <v>1</v>
      </c>
      <c r="CQ38" s="11">
        <v>1</v>
      </c>
      <c r="CR38" s="12">
        <v>1</v>
      </c>
      <c r="CS38" s="14"/>
      <c r="CT38" s="11"/>
      <c r="CU38" s="11"/>
      <c r="CV38" s="11"/>
      <c r="CW38" s="11">
        <v>65</v>
      </c>
      <c r="CX38" s="54">
        <f t="shared" si="15"/>
        <v>9.9499999999999993</v>
      </c>
      <c r="CY38" s="10">
        <v>1</v>
      </c>
      <c r="CZ38" s="11">
        <v>1</v>
      </c>
      <c r="DA38" s="11">
        <v>1</v>
      </c>
      <c r="DB38" s="12">
        <v>1</v>
      </c>
      <c r="DC38" s="14"/>
      <c r="DD38" s="11"/>
      <c r="DE38" s="11"/>
      <c r="DF38" s="11">
        <v>65</v>
      </c>
      <c r="DG38" s="54">
        <f t="shared" si="16"/>
        <v>10</v>
      </c>
      <c r="DH38" s="10">
        <v>1</v>
      </c>
      <c r="DI38" s="12">
        <v>1</v>
      </c>
      <c r="DJ38" s="14"/>
      <c r="DK38" s="11"/>
      <c r="DL38" s="11">
        <v>65</v>
      </c>
      <c r="DM38" s="11"/>
      <c r="DN38" s="11"/>
      <c r="DO38" s="54">
        <f t="shared" si="17"/>
        <v>7.5</v>
      </c>
      <c r="DP38" s="10">
        <v>1</v>
      </c>
      <c r="DQ38" s="11">
        <v>1</v>
      </c>
      <c r="DR38" s="11">
        <v>1</v>
      </c>
      <c r="DS38" s="11">
        <v>1</v>
      </c>
      <c r="DT38" s="11">
        <v>1</v>
      </c>
      <c r="DU38" s="11">
        <v>1</v>
      </c>
      <c r="DV38" s="12">
        <v>1</v>
      </c>
      <c r="DW38" s="14"/>
      <c r="DX38" s="11"/>
      <c r="DY38" s="11">
        <v>60</v>
      </c>
      <c r="DZ38" s="11">
        <v>5</v>
      </c>
      <c r="EA38" s="11"/>
      <c r="EB38" s="72">
        <f t="shared" si="18"/>
        <v>7.4961538461538453</v>
      </c>
      <c r="EC38" s="84">
        <f t="shared" si="19"/>
        <v>9.085164835164834</v>
      </c>
      <c r="ED38" s="14"/>
      <c r="EE38" s="11"/>
      <c r="EF38" s="11">
        <v>5</v>
      </c>
      <c r="EG38" s="12">
        <v>60</v>
      </c>
      <c r="EH38" s="65">
        <f t="shared" si="20"/>
        <v>9.8076923076923084</v>
      </c>
      <c r="EI38" s="71">
        <f t="shared" si="0"/>
        <v>1</v>
      </c>
      <c r="EJ38" s="14"/>
      <c r="EK38" s="11"/>
      <c r="EL38" s="11"/>
      <c r="EM38" s="11">
        <v>65</v>
      </c>
      <c r="EN38" s="65">
        <f t="shared" si="21"/>
        <v>10</v>
      </c>
      <c r="EO38" s="89">
        <f t="shared" si="1"/>
        <v>1</v>
      </c>
      <c r="EP38" s="88">
        <f t="shared" si="22"/>
        <v>9.9038461538461533</v>
      </c>
      <c r="EQ38" s="92">
        <f t="shared" si="2"/>
        <v>1</v>
      </c>
      <c r="ER38" s="14"/>
      <c r="ES38" s="11"/>
      <c r="ET38" s="11">
        <v>50</v>
      </c>
      <c r="EU38" s="12">
        <v>15</v>
      </c>
      <c r="EV38" s="65">
        <f t="shared" si="23"/>
        <v>8.0769230769230766</v>
      </c>
      <c r="EW38" s="89">
        <f t="shared" si="3"/>
        <v>1</v>
      </c>
      <c r="EX38" s="14"/>
      <c r="EY38" s="11"/>
      <c r="EZ38" s="11"/>
      <c r="FA38" s="11">
        <v>65</v>
      </c>
      <c r="FB38" s="65">
        <f t="shared" si="24"/>
        <v>10</v>
      </c>
      <c r="FC38" s="94">
        <f t="shared" si="4"/>
        <v>1</v>
      </c>
      <c r="FD38" s="14"/>
      <c r="FE38" s="11"/>
      <c r="FF38" s="11"/>
      <c r="FG38" s="11">
        <v>65</v>
      </c>
      <c r="FH38" s="65">
        <f t="shared" si="25"/>
        <v>10</v>
      </c>
      <c r="FI38" s="94">
        <f t="shared" si="5"/>
        <v>1</v>
      </c>
      <c r="FJ38" s="88">
        <f t="shared" si="26"/>
        <v>9.3589743589743595</v>
      </c>
      <c r="FK38" s="95">
        <f t="shared" si="6"/>
        <v>1</v>
      </c>
    </row>
    <row r="39" spans="1:167" ht="94.5" customHeight="1" thickBot="1" x14ac:dyDescent="0.25">
      <c r="A39" s="1">
        <v>28</v>
      </c>
      <c r="B39" s="123">
        <v>218</v>
      </c>
      <c r="C39" s="171" t="s">
        <v>122</v>
      </c>
      <c r="D39" s="172"/>
      <c r="E39" s="5">
        <v>506</v>
      </c>
      <c r="F39" s="6">
        <v>100</v>
      </c>
      <c r="G39" s="10">
        <v>1</v>
      </c>
      <c r="H39" s="11">
        <v>1</v>
      </c>
      <c r="I39" s="11">
        <v>1</v>
      </c>
      <c r="J39" s="11"/>
      <c r="K39" s="11">
        <v>1</v>
      </c>
      <c r="L39" s="11"/>
      <c r="M39" s="12">
        <v>1</v>
      </c>
      <c r="N39" s="10"/>
      <c r="O39" s="11"/>
      <c r="P39" s="11">
        <v>15</v>
      </c>
      <c r="Q39" s="11">
        <v>75</v>
      </c>
      <c r="R39" s="12">
        <v>10</v>
      </c>
      <c r="S39" s="54">
        <f t="shared" si="7"/>
        <v>7.2624999999999993</v>
      </c>
      <c r="T39" s="10">
        <v>1</v>
      </c>
      <c r="U39" s="11">
        <v>1</v>
      </c>
      <c r="V39" s="11"/>
      <c r="W39" s="11"/>
      <c r="X39" s="11">
        <v>1</v>
      </c>
      <c r="Y39" s="11">
        <v>1</v>
      </c>
      <c r="Z39" s="11">
        <v>1</v>
      </c>
      <c r="AA39" s="11">
        <v>1</v>
      </c>
      <c r="AB39" s="11">
        <v>1</v>
      </c>
      <c r="AC39" s="12"/>
      <c r="AD39" s="10"/>
      <c r="AE39" s="11">
        <v>3</v>
      </c>
      <c r="AF39" s="11">
        <v>59</v>
      </c>
      <c r="AG39" s="11">
        <v>37</v>
      </c>
      <c r="AH39" s="13">
        <v>1</v>
      </c>
      <c r="AI39" s="54">
        <f t="shared" si="8"/>
        <v>6.45</v>
      </c>
      <c r="AJ39" s="10">
        <v>1</v>
      </c>
      <c r="AK39" s="11">
        <v>1</v>
      </c>
      <c r="AL39" s="11"/>
      <c r="AM39" s="12"/>
      <c r="AN39" s="10">
        <v>2</v>
      </c>
      <c r="AO39" s="11">
        <v>83</v>
      </c>
      <c r="AP39" s="11">
        <v>13</v>
      </c>
      <c r="AQ39" s="11">
        <v>2</v>
      </c>
      <c r="AR39" s="12"/>
      <c r="AS39" s="54">
        <f t="shared" si="9"/>
        <v>3.9375</v>
      </c>
      <c r="AT39" s="10"/>
      <c r="AU39" s="11"/>
      <c r="AV39" s="11"/>
      <c r="AW39" s="12"/>
      <c r="AX39" s="10">
        <v>3</v>
      </c>
      <c r="AY39" s="11">
        <v>5</v>
      </c>
      <c r="AZ39" s="11">
        <v>78</v>
      </c>
      <c r="BA39" s="11">
        <v>14</v>
      </c>
      <c r="BB39" s="12">
        <v>0</v>
      </c>
      <c r="BC39" s="75">
        <f t="shared" si="10"/>
        <v>2.5375000000000001</v>
      </c>
      <c r="BD39" s="52">
        <f>(S39+AI39+AS39+BC39)/4</f>
        <v>5.046875</v>
      </c>
      <c r="BE39" s="10"/>
      <c r="BF39" s="11"/>
      <c r="BG39" s="11"/>
      <c r="BH39" s="11"/>
      <c r="BI39" s="11">
        <v>1</v>
      </c>
      <c r="BJ39" s="11"/>
      <c r="BK39" s="11"/>
      <c r="BL39" s="12">
        <v>1</v>
      </c>
      <c r="BM39" s="14"/>
      <c r="BN39" s="11">
        <v>9</v>
      </c>
      <c r="BO39" s="11">
        <v>84</v>
      </c>
      <c r="BP39" s="11">
        <v>7</v>
      </c>
      <c r="BQ39" s="13">
        <v>0</v>
      </c>
      <c r="BR39" s="54">
        <f t="shared" si="12"/>
        <v>3.7250000000000001</v>
      </c>
      <c r="BS39" s="10">
        <v>1</v>
      </c>
      <c r="BT39" s="11">
        <v>1</v>
      </c>
      <c r="BU39" s="11">
        <v>1</v>
      </c>
      <c r="BV39" s="11">
        <v>1</v>
      </c>
      <c r="BW39" s="11"/>
      <c r="BX39" s="11"/>
      <c r="BY39" s="12"/>
      <c r="BZ39" s="14"/>
      <c r="CA39" s="11"/>
      <c r="CB39" s="11">
        <v>6</v>
      </c>
      <c r="CC39" s="11">
        <v>94</v>
      </c>
      <c r="CD39" s="13">
        <v>100</v>
      </c>
      <c r="CE39" s="13"/>
      <c r="CF39" s="65">
        <f t="shared" si="13"/>
        <v>8.9749999999999996</v>
      </c>
      <c r="CG39" s="10">
        <v>1</v>
      </c>
      <c r="CH39" s="11"/>
      <c r="CI39" s="11"/>
      <c r="CJ39" s="12"/>
      <c r="CK39" s="14">
        <v>100</v>
      </c>
      <c r="CL39" s="11"/>
      <c r="CM39" s="11"/>
      <c r="CN39" s="11"/>
      <c r="CO39" s="54">
        <f t="shared" si="14"/>
        <v>1.25</v>
      </c>
      <c r="CP39" s="10"/>
      <c r="CQ39" s="11"/>
      <c r="CR39" s="12"/>
      <c r="CS39" s="14"/>
      <c r="CT39" s="11"/>
      <c r="CU39" s="11"/>
      <c r="CV39" s="11"/>
      <c r="CW39" s="11">
        <v>100</v>
      </c>
      <c r="CX39" s="54">
        <f t="shared" si="15"/>
        <v>5</v>
      </c>
      <c r="CY39" s="10"/>
      <c r="CZ39" s="11">
        <v>1</v>
      </c>
      <c r="DA39" s="11"/>
      <c r="DB39" s="12">
        <v>1</v>
      </c>
      <c r="DC39" s="14"/>
      <c r="DD39" s="11">
        <v>63</v>
      </c>
      <c r="DE39" s="11">
        <v>37</v>
      </c>
      <c r="DF39" s="11"/>
      <c r="DG39" s="54">
        <f t="shared" si="16"/>
        <v>5.4625000000000004</v>
      </c>
      <c r="DH39" s="10"/>
      <c r="DI39" s="12"/>
      <c r="DJ39" s="14">
        <v>89</v>
      </c>
      <c r="DK39" s="11">
        <v>11</v>
      </c>
      <c r="DL39" s="11"/>
      <c r="DM39" s="11"/>
      <c r="DN39" s="11"/>
      <c r="DO39" s="54">
        <f t="shared" si="17"/>
        <v>0.13750000000000001</v>
      </c>
      <c r="DP39" s="10">
        <v>1</v>
      </c>
      <c r="DQ39" s="11"/>
      <c r="DR39" s="11"/>
      <c r="DS39" s="11"/>
      <c r="DT39" s="11"/>
      <c r="DU39" s="11">
        <v>1</v>
      </c>
      <c r="DV39" s="12"/>
      <c r="DW39" s="14">
        <v>7</v>
      </c>
      <c r="DX39" s="11">
        <v>3</v>
      </c>
      <c r="DY39" s="11">
        <v>73</v>
      </c>
      <c r="DZ39" s="11">
        <v>17</v>
      </c>
      <c r="EA39" s="11"/>
      <c r="EB39" s="72">
        <f t="shared" si="18"/>
        <v>3.9</v>
      </c>
      <c r="EC39" s="84">
        <f t="shared" si="19"/>
        <v>4.0642857142857141</v>
      </c>
      <c r="ED39" s="14"/>
      <c r="EE39" s="11">
        <v>6</v>
      </c>
      <c r="EF39" s="11">
        <v>41</v>
      </c>
      <c r="EG39" s="12">
        <v>53</v>
      </c>
      <c r="EH39" s="65">
        <f t="shared" si="20"/>
        <v>8.6750000000000007</v>
      </c>
      <c r="EI39" s="71">
        <f t="shared" si="0"/>
        <v>1</v>
      </c>
      <c r="EJ39" s="14">
        <v>3</v>
      </c>
      <c r="EK39" s="11">
        <v>3</v>
      </c>
      <c r="EL39" s="11">
        <v>41</v>
      </c>
      <c r="EM39" s="11">
        <v>53</v>
      </c>
      <c r="EN39" s="65">
        <f t="shared" si="21"/>
        <v>8.5250000000000004</v>
      </c>
      <c r="EO39" s="89">
        <f t="shared" si="1"/>
        <v>0.97</v>
      </c>
      <c r="EP39" s="88">
        <f t="shared" si="22"/>
        <v>8.6000000000000014</v>
      </c>
      <c r="EQ39" s="92">
        <f t="shared" si="2"/>
        <v>0.98499999999999999</v>
      </c>
      <c r="ER39" s="14">
        <v>0</v>
      </c>
      <c r="ES39" s="11">
        <v>59</v>
      </c>
      <c r="ET39" s="11">
        <v>32</v>
      </c>
      <c r="EU39" s="12">
        <v>9</v>
      </c>
      <c r="EV39" s="65">
        <f t="shared" si="23"/>
        <v>6.25</v>
      </c>
      <c r="EW39" s="89">
        <f t="shared" si="3"/>
        <v>1</v>
      </c>
      <c r="EX39" s="14"/>
      <c r="EY39" s="11">
        <v>73</v>
      </c>
      <c r="EZ39" s="11">
        <v>18</v>
      </c>
      <c r="FA39" s="11">
        <v>9</v>
      </c>
      <c r="FB39" s="65">
        <f t="shared" si="24"/>
        <v>5.9</v>
      </c>
      <c r="FC39" s="94">
        <f t="shared" si="4"/>
        <v>1</v>
      </c>
      <c r="FD39" s="14"/>
      <c r="FE39" s="11">
        <v>73</v>
      </c>
      <c r="FF39" s="11">
        <v>18</v>
      </c>
      <c r="FG39" s="11">
        <v>9</v>
      </c>
      <c r="FH39" s="65">
        <f t="shared" si="25"/>
        <v>5.9</v>
      </c>
      <c r="FI39" s="94">
        <f t="shared" si="5"/>
        <v>1</v>
      </c>
      <c r="FJ39" s="88">
        <f t="shared" si="26"/>
        <v>6.0166666666666666</v>
      </c>
      <c r="FK39" s="95">
        <f t="shared" si="6"/>
        <v>1</v>
      </c>
    </row>
    <row r="40" spans="1:167" ht="121.5" customHeight="1" thickBot="1" x14ac:dyDescent="0.25">
      <c r="A40" s="1">
        <v>29</v>
      </c>
      <c r="B40" s="123">
        <v>311</v>
      </c>
      <c r="C40" s="171" t="s">
        <v>141</v>
      </c>
      <c r="D40" s="172"/>
      <c r="E40" s="5">
        <v>944</v>
      </c>
      <c r="F40" s="6">
        <v>102</v>
      </c>
      <c r="G40" s="10">
        <v>1</v>
      </c>
      <c r="H40" s="11">
        <v>1</v>
      </c>
      <c r="I40" s="11">
        <v>1</v>
      </c>
      <c r="J40" s="11">
        <v>1</v>
      </c>
      <c r="K40" s="11">
        <v>1</v>
      </c>
      <c r="L40" s="11">
        <v>1</v>
      </c>
      <c r="M40" s="12">
        <v>1</v>
      </c>
      <c r="N40" s="10"/>
      <c r="O40" s="11"/>
      <c r="P40" s="11">
        <v>2</v>
      </c>
      <c r="Q40" s="11">
        <v>31</v>
      </c>
      <c r="R40" s="12">
        <v>69</v>
      </c>
      <c r="S40" s="54">
        <f t="shared" si="7"/>
        <v>9.5760784313725491</v>
      </c>
      <c r="T40" s="10">
        <v>1</v>
      </c>
      <c r="U40" s="11">
        <v>1</v>
      </c>
      <c r="V40" s="11">
        <v>1</v>
      </c>
      <c r="W40" s="11">
        <v>1</v>
      </c>
      <c r="X40" s="11">
        <v>1</v>
      </c>
      <c r="Y40" s="11">
        <v>1</v>
      </c>
      <c r="Z40" s="11">
        <v>1</v>
      </c>
      <c r="AA40" s="11">
        <v>1</v>
      </c>
      <c r="AB40" s="11">
        <v>1</v>
      </c>
      <c r="AC40" s="12">
        <v>1</v>
      </c>
      <c r="AD40" s="10"/>
      <c r="AE40" s="11">
        <v>1</v>
      </c>
      <c r="AF40" s="11">
        <v>2</v>
      </c>
      <c r="AG40" s="11">
        <v>26</v>
      </c>
      <c r="AH40" s="13">
        <v>73</v>
      </c>
      <c r="AI40" s="54">
        <f t="shared" si="8"/>
        <v>9.5955882352941178</v>
      </c>
      <c r="AJ40" s="10">
        <v>1</v>
      </c>
      <c r="AK40" s="11">
        <v>1</v>
      </c>
      <c r="AL40" s="11">
        <v>1</v>
      </c>
      <c r="AM40" s="12">
        <v>1</v>
      </c>
      <c r="AN40" s="10"/>
      <c r="AO40" s="11"/>
      <c r="AP40" s="11"/>
      <c r="AQ40" s="11">
        <v>26</v>
      </c>
      <c r="AR40" s="12">
        <v>76</v>
      </c>
      <c r="AS40" s="54">
        <f>(SUM(AJ40:AM40)*2.5+(AN40*0+AO40*2.5+AP40*5+AQ40*7.5+AR40*10)/$F40)/2</f>
        <v>9.6813725490196081</v>
      </c>
      <c r="AT40" s="10">
        <v>1</v>
      </c>
      <c r="AU40" s="11">
        <v>1</v>
      </c>
      <c r="AV40" s="11">
        <v>1</v>
      </c>
      <c r="AW40" s="12">
        <v>1</v>
      </c>
      <c r="AX40" s="10"/>
      <c r="AY40" s="11">
        <v>1</v>
      </c>
      <c r="AZ40" s="11">
        <v>3</v>
      </c>
      <c r="BA40" s="11">
        <v>26</v>
      </c>
      <c r="BB40" s="12">
        <v>72</v>
      </c>
      <c r="BC40" s="75">
        <f t="shared" si="10"/>
        <v>9.5710784313725483</v>
      </c>
      <c r="BD40" s="52">
        <f>(S40+AI40+AS40+BC40)/4</f>
        <v>9.6060294117647054</v>
      </c>
      <c r="BE40" s="10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2">
        <v>1</v>
      </c>
      <c r="BM40" s="14"/>
      <c r="BN40" s="11">
        <v>2</v>
      </c>
      <c r="BO40" s="11">
        <v>8</v>
      </c>
      <c r="BP40" s="11">
        <v>37</v>
      </c>
      <c r="BQ40" s="13">
        <v>55</v>
      </c>
      <c r="BR40" s="54">
        <f t="shared" si="12"/>
        <v>9.2769607843137258</v>
      </c>
      <c r="BS40" s="10">
        <v>1</v>
      </c>
      <c r="BT40" s="11"/>
      <c r="BU40" s="11">
        <v>1</v>
      </c>
      <c r="BV40" s="11"/>
      <c r="BW40" s="11">
        <v>1</v>
      </c>
      <c r="BX40" s="11">
        <v>1</v>
      </c>
      <c r="BY40" s="12">
        <v>1</v>
      </c>
      <c r="BZ40" s="14"/>
      <c r="CA40" s="11">
        <v>8</v>
      </c>
      <c r="CB40" s="11">
        <v>26</v>
      </c>
      <c r="CC40" s="11">
        <v>68</v>
      </c>
      <c r="CD40" s="13">
        <v>12</v>
      </c>
      <c r="CE40" s="13">
        <v>90</v>
      </c>
      <c r="CF40" s="65">
        <v>10</v>
      </c>
      <c r="CG40" s="10">
        <v>1</v>
      </c>
      <c r="CH40" s="11"/>
      <c r="CI40" s="11">
        <v>1</v>
      </c>
      <c r="CJ40" s="12">
        <v>1</v>
      </c>
      <c r="CK40" s="14">
        <v>1</v>
      </c>
      <c r="CL40" s="11">
        <v>5</v>
      </c>
      <c r="CM40" s="11">
        <v>30</v>
      </c>
      <c r="CN40" s="11">
        <v>66</v>
      </c>
      <c r="CO40" s="54">
        <f t="shared" si="14"/>
        <v>8.2107843137254903</v>
      </c>
      <c r="CP40" s="10">
        <v>1</v>
      </c>
      <c r="CQ40" s="11"/>
      <c r="CR40" s="12"/>
      <c r="CS40" s="14"/>
      <c r="CT40" s="11">
        <v>1</v>
      </c>
      <c r="CU40" s="11">
        <v>4</v>
      </c>
      <c r="CV40" s="11">
        <v>29</v>
      </c>
      <c r="CW40" s="11">
        <v>68</v>
      </c>
      <c r="CX40" s="54">
        <f t="shared" si="15"/>
        <v>6.1598039215686278</v>
      </c>
      <c r="CY40" s="10">
        <v>1</v>
      </c>
      <c r="CZ40" s="11">
        <v>1</v>
      </c>
      <c r="DA40" s="11">
        <v>1</v>
      </c>
      <c r="DB40" s="12">
        <v>1</v>
      </c>
      <c r="DC40" s="14"/>
      <c r="DD40" s="11">
        <v>1</v>
      </c>
      <c r="DE40" s="11">
        <v>21</v>
      </c>
      <c r="DF40" s="11">
        <v>80</v>
      </c>
      <c r="DG40" s="54">
        <f t="shared" si="16"/>
        <v>9.7181372549019613</v>
      </c>
      <c r="DH40" s="10"/>
      <c r="DI40" s="12"/>
      <c r="DJ40" s="14">
        <v>1</v>
      </c>
      <c r="DK40" s="11">
        <v>1</v>
      </c>
      <c r="DL40" s="11">
        <v>2</v>
      </c>
      <c r="DM40" s="11">
        <v>21</v>
      </c>
      <c r="DN40" s="11">
        <v>77</v>
      </c>
      <c r="DO40" s="54">
        <f t="shared" si="17"/>
        <v>4.6078431372549016</v>
      </c>
      <c r="DP40" s="10">
        <v>1</v>
      </c>
      <c r="DQ40" s="11">
        <v>1</v>
      </c>
      <c r="DR40" s="11">
        <v>1</v>
      </c>
      <c r="DS40" s="11">
        <v>1</v>
      </c>
      <c r="DT40" s="11">
        <v>1</v>
      </c>
      <c r="DU40" s="11">
        <v>1</v>
      </c>
      <c r="DV40" s="12">
        <v>1</v>
      </c>
      <c r="DW40" s="14"/>
      <c r="DX40" s="11">
        <v>1</v>
      </c>
      <c r="DY40" s="11">
        <v>3</v>
      </c>
      <c r="DZ40" s="11">
        <v>26</v>
      </c>
      <c r="EA40" s="11">
        <v>72</v>
      </c>
      <c r="EB40" s="72">
        <f t="shared" si="18"/>
        <v>9.4710784313725487</v>
      </c>
      <c r="EC40" s="84">
        <f t="shared" si="19"/>
        <v>8.2063725490196084</v>
      </c>
      <c r="ED40" s="14"/>
      <c r="EE40" s="11">
        <v>1</v>
      </c>
      <c r="EF40" s="11">
        <v>12</v>
      </c>
      <c r="EG40" s="12">
        <v>89</v>
      </c>
      <c r="EH40" s="65">
        <f t="shared" si="20"/>
        <v>9.6568627450980387</v>
      </c>
      <c r="EI40" s="71">
        <f t="shared" si="0"/>
        <v>1</v>
      </c>
      <c r="EJ40" s="14">
        <v>0</v>
      </c>
      <c r="EK40" s="11">
        <v>0</v>
      </c>
      <c r="EL40" s="11">
        <v>12</v>
      </c>
      <c r="EM40" s="11">
        <v>90</v>
      </c>
      <c r="EN40" s="65">
        <f t="shared" si="21"/>
        <v>9.7058823529411757</v>
      </c>
      <c r="EO40" s="89">
        <f t="shared" si="1"/>
        <v>1</v>
      </c>
      <c r="EP40" s="88">
        <f t="shared" si="22"/>
        <v>9.6813725490196063</v>
      </c>
      <c r="EQ40" s="92">
        <f t="shared" si="2"/>
        <v>1</v>
      </c>
      <c r="ER40" s="14">
        <v>2</v>
      </c>
      <c r="ES40" s="11">
        <v>6</v>
      </c>
      <c r="ET40" s="11">
        <v>31</v>
      </c>
      <c r="EU40" s="12">
        <v>63</v>
      </c>
      <c r="EV40" s="65">
        <f t="shared" si="23"/>
        <v>8.75</v>
      </c>
      <c r="EW40" s="89">
        <f t="shared" si="3"/>
        <v>0.98039215686274506</v>
      </c>
      <c r="EX40" s="14"/>
      <c r="EY40" s="11">
        <v>1</v>
      </c>
      <c r="EZ40" s="11">
        <v>14</v>
      </c>
      <c r="FA40" s="11">
        <v>87</v>
      </c>
      <c r="FB40" s="65">
        <f t="shared" si="24"/>
        <v>9.6078431372549016</v>
      </c>
      <c r="FC40" s="94">
        <f t="shared" si="4"/>
        <v>1</v>
      </c>
      <c r="FD40" s="14"/>
      <c r="FE40" s="11"/>
      <c r="FF40" s="11">
        <v>14</v>
      </c>
      <c r="FG40" s="11">
        <v>88</v>
      </c>
      <c r="FH40" s="65">
        <f t="shared" si="25"/>
        <v>9.6568627450980387</v>
      </c>
      <c r="FI40" s="94">
        <f t="shared" si="5"/>
        <v>1</v>
      </c>
      <c r="FJ40" s="88">
        <f t="shared" si="26"/>
        <v>9.3382352941176467</v>
      </c>
      <c r="FK40" s="95">
        <f t="shared" si="6"/>
        <v>0.99346405228758172</v>
      </c>
    </row>
    <row r="41" spans="1:167" ht="98.25" customHeight="1" thickBot="1" x14ac:dyDescent="0.25">
      <c r="A41" s="1">
        <v>30</v>
      </c>
      <c r="B41" s="123">
        <v>179</v>
      </c>
      <c r="C41" s="184" t="s">
        <v>142</v>
      </c>
      <c r="D41" s="185"/>
      <c r="E41" s="20">
        <v>850</v>
      </c>
      <c r="F41" s="21">
        <v>85</v>
      </c>
      <c r="G41" s="22">
        <v>1</v>
      </c>
      <c r="H41" s="23">
        <v>1</v>
      </c>
      <c r="I41" s="23">
        <v>1</v>
      </c>
      <c r="J41" s="23">
        <v>1</v>
      </c>
      <c r="K41" s="23">
        <v>1</v>
      </c>
      <c r="L41" s="23">
        <v>1</v>
      </c>
      <c r="M41" s="24">
        <v>1</v>
      </c>
      <c r="N41" s="22"/>
      <c r="O41" s="23"/>
      <c r="P41" s="23">
        <v>4</v>
      </c>
      <c r="Q41" s="23">
        <v>71</v>
      </c>
      <c r="R41" s="24">
        <v>10</v>
      </c>
      <c r="S41" s="76">
        <f t="shared" si="7"/>
        <v>8.8432352941176475</v>
      </c>
      <c r="T41" s="22">
        <v>1</v>
      </c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>
        <v>1</v>
      </c>
      <c r="AA41" s="23"/>
      <c r="AB41" s="23">
        <v>1</v>
      </c>
      <c r="AC41" s="24"/>
      <c r="AD41" s="22"/>
      <c r="AE41" s="23"/>
      <c r="AF41" s="23"/>
      <c r="AG41" s="23">
        <v>11</v>
      </c>
      <c r="AH41" s="25">
        <v>74</v>
      </c>
      <c r="AI41" s="76">
        <f t="shared" si="8"/>
        <v>8.8382352941176467</v>
      </c>
      <c r="AJ41" s="22">
        <v>1</v>
      </c>
      <c r="AK41" s="23">
        <v>1</v>
      </c>
      <c r="AL41" s="23"/>
      <c r="AM41" s="24"/>
      <c r="AN41" s="22"/>
      <c r="AO41" s="23"/>
      <c r="AP41" s="23"/>
      <c r="AQ41" s="23">
        <v>79</v>
      </c>
      <c r="AR41" s="24">
        <v>6</v>
      </c>
      <c r="AS41" s="76">
        <f t="shared" si="9"/>
        <v>6.3382352941176467</v>
      </c>
      <c r="AT41" s="22"/>
      <c r="AU41" s="23"/>
      <c r="AV41" s="23"/>
      <c r="AW41" s="24"/>
      <c r="AX41" s="22"/>
      <c r="AY41" s="23"/>
      <c r="AZ41" s="23">
        <v>59</v>
      </c>
      <c r="BA41" s="23">
        <v>21</v>
      </c>
      <c r="BB41" s="24">
        <v>5</v>
      </c>
      <c r="BC41" s="80">
        <f t="shared" si="10"/>
        <v>2.9558823529411766</v>
      </c>
      <c r="BD41" s="77">
        <f>(S41+AI41+AS41+BC41)/4</f>
        <v>6.7438970588235287</v>
      </c>
      <c r="BE41" s="22"/>
      <c r="BF41" s="23"/>
      <c r="BG41" s="23"/>
      <c r="BH41" s="23"/>
      <c r="BI41" s="23">
        <v>1</v>
      </c>
      <c r="BJ41" s="23"/>
      <c r="BK41" s="23"/>
      <c r="BL41" s="24">
        <v>1</v>
      </c>
      <c r="BM41" s="26"/>
      <c r="BN41" s="23"/>
      <c r="BO41" s="23">
        <v>12</v>
      </c>
      <c r="BP41" s="23">
        <v>69</v>
      </c>
      <c r="BQ41" s="25">
        <v>4</v>
      </c>
      <c r="BR41" s="76">
        <f t="shared" si="12"/>
        <v>4.882352941176471</v>
      </c>
      <c r="BS41" s="22">
        <v>1</v>
      </c>
      <c r="BT41" s="23">
        <v>1</v>
      </c>
      <c r="BU41" s="23">
        <v>1</v>
      </c>
      <c r="BV41" s="23"/>
      <c r="BW41" s="23"/>
      <c r="BX41" s="23"/>
      <c r="BY41" s="24"/>
      <c r="BZ41" s="26"/>
      <c r="CA41" s="23"/>
      <c r="CB41" s="23"/>
      <c r="CC41" s="23">
        <v>12</v>
      </c>
      <c r="CD41" s="25">
        <v>60</v>
      </c>
      <c r="CE41" s="25">
        <v>13</v>
      </c>
      <c r="CF41" s="81">
        <f t="shared" si="13"/>
        <v>5.8647058823529408</v>
      </c>
      <c r="CG41" s="22">
        <v>1</v>
      </c>
      <c r="CH41" s="23"/>
      <c r="CI41" s="23"/>
      <c r="CJ41" s="24"/>
      <c r="CK41" s="26"/>
      <c r="CL41" s="23">
        <v>5</v>
      </c>
      <c r="CM41" s="23">
        <v>48</v>
      </c>
      <c r="CN41" s="23">
        <v>32</v>
      </c>
      <c r="CO41" s="54">
        <f t="shared" si="14"/>
        <v>5.3970588235294121</v>
      </c>
      <c r="CP41" s="22"/>
      <c r="CQ41" s="23"/>
      <c r="CR41" s="24"/>
      <c r="CS41" s="26"/>
      <c r="CT41" s="23"/>
      <c r="CU41" s="23"/>
      <c r="CV41" s="23">
        <v>6</v>
      </c>
      <c r="CW41" s="23">
        <v>79</v>
      </c>
      <c r="CX41" s="76">
        <f t="shared" si="15"/>
        <v>4.9117647058823533</v>
      </c>
      <c r="CY41" s="22"/>
      <c r="CZ41" s="23"/>
      <c r="DA41" s="23"/>
      <c r="DB41" s="24">
        <v>1</v>
      </c>
      <c r="DC41" s="26"/>
      <c r="DD41" s="23"/>
      <c r="DE41" s="23">
        <v>4</v>
      </c>
      <c r="DF41" s="23">
        <v>81</v>
      </c>
      <c r="DG41" s="76">
        <f t="shared" si="16"/>
        <v>6.1911764705882355</v>
      </c>
      <c r="DH41" s="22"/>
      <c r="DI41" s="24"/>
      <c r="DJ41" s="26">
        <v>1</v>
      </c>
      <c r="DK41" s="23"/>
      <c r="DL41" s="23"/>
      <c r="DM41" s="23"/>
      <c r="DN41" s="23"/>
      <c r="DO41" s="76">
        <f t="shared" si="17"/>
        <v>0</v>
      </c>
      <c r="DP41" s="22"/>
      <c r="DQ41" s="23"/>
      <c r="DR41" s="23"/>
      <c r="DS41" s="23"/>
      <c r="DT41" s="23"/>
      <c r="DU41" s="23">
        <v>1</v>
      </c>
      <c r="DV41" s="24"/>
      <c r="DW41" s="26">
        <v>1</v>
      </c>
      <c r="DX41" s="23"/>
      <c r="DY41" s="23"/>
      <c r="DZ41" s="23"/>
      <c r="EA41" s="23"/>
      <c r="EB41" s="82">
        <f t="shared" si="18"/>
        <v>0.7</v>
      </c>
      <c r="EC41" s="85">
        <f t="shared" si="19"/>
        <v>3.9924369747899155</v>
      </c>
      <c r="ED41" s="26"/>
      <c r="EE41" s="23">
        <v>4</v>
      </c>
      <c r="EF41" s="23">
        <v>57</v>
      </c>
      <c r="EG41" s="24">
        <v>24</v>
      </c>
      <c r="EH41" s="81">
        <f t="shared" si="20"/>
        <v>8.0882352941176467</v>
      </c>
      <c r="EI41" s="70">
        <f t="shared" si="0"/>
        <v>1</v>
      </c>
      <c r="EJ41" s="26">
        <v>0</v>
      </c>
      <c r="EK41" s="23">
        <v>16</v>
      </c>
      <c r="EL41" s="23">
        <v>65</v>
      </c>
      <c r="EM41" s="23">
        <v>4</v>
      </c>
      <c r="EN41" s="65">
        <f t="shared" si="21"/>
        <v>7.1470588235294121</v>
      </c>
      <c r="EO41" s="90">
        <f t="shared" si="1"/>
        <v>1</v>
      </c>
      <c r="EP41" s="88">
        <f t="shared" si="22"/>
        <v>7.617647058823529</v>
      </c>
      <c r="EQ41" s="93">
        <f t="shared" si="2"/>
        <v>1</v>
      </c>
      <c r="ER41" s="26">
        <v>0</v>
      </c>
      <c r="ES41" s="23">
        <v>12</v>
      </c>
      <c r="ET41" s="23">
        <v>66</v>
      </c>
      <c r="EU41" s="24">
        <v>7</v>
      </c>
      <c r="EV41" s="65">
        <f t="shared" si="23"/>
        <v>7.3529411764705879</v>
      </c>
      <c r="EW41" s="90">
        <f t="shared" si="3"/>
        <v>1</v>
      </c>
      <c r="EX41" s="26"/>
      <c r="EY41" s="23"/>
      <c r="EZ41" s="23">
        <v>16</v>
      </c>
      <c r="FA41" s="23">
        <v>69</v>
      </c>
      <c r="FB41" s="65">
        <f t="shared" si="24"/>
        <v>9.5294117647058822</v>
      </c>
      <c r="FC41" s="94">
        <f t="shared" si="4"/>
        <v>1</v>
      </c>
      <c r="FD41" s="26"/>
      <c r="FE41" s="23"/>
      <c r="FF41" s="23">
        <v>22</v>
      </c>
      <c r="FG41" s="23">
        <v>63</v>
      </c>
      <c r="FH41" s="81">
        <f t="shared" si="25"/>
        <v>9.3529411764705888</v>
      </c>
      <c r="FI41" s="96">
        <f t="shared" si="5"/>
        <v>1</v>
      </c>
      <c r="FJ41" s="97">
        <f t="shared" si="26"/>
        <v>8.7450980392156854</v>
      </c>
      <c r="FK41" s="98">
        <f t="shared" si="6"/>
        <v>1</v>
      </c>
    </row>
    <row r="42" spans="1:167" ht="21" customHeight="1" thickBot="1" x14ac:dyDescent="0.25">
      <c r="B42" s="78"/>
      <c r="C42" s="125" t="s">
        <v>145</v>
      </c>
      <c r="D42" s="126"/>
      <c r="E42" s="78">
        <f>SUM(E12:E41)</f>
        <v>17252</v>
      </c>
      <c r="F42" s="78">
        <f>SUM(F12:F41)</f>
        <v>2230</v>
      </c>
      <c r="G42" s="62"/>
      <c r="H42" s="63"/>
      <c r="I42" s="63"/>
      <c r="J42" s="63"/>
      <c r="K42" s="63"/>
      <c r="L42" s="63"/>
      <c r="M42" s="79"/>
      <c r="N42" s="62"/>
      <c r="O42" s="63"/>
      <c r="P42" s="63"/>
      <c r="Q42" s="63"/>
      <c r="R42" s="79"/>
      <c r="S42" s="114">
        <f>AVERAGE(S12:S41)</f>
        <v>8.7798232643798269</v>
      </c>
      <c r="T42" s="62"/>
      <c r="U42" s="63"/>
      <c r="V42" s="63"/>
      <c r="W42" s="63"/>
      <c r="X42" s="63"/>
      <c r="Y42" s="63"/>
      <c r="Z42" s="63"/>
      <c r="AA42" s="63"/>
      <c r="AB42" s="63"/>
      <c r="AC42" s="79"/>
      <c r="AD42" s="62"/>
      <c r="AE42" s="63"/>
      <c r="AF42" s="63"/>
      <c r="AG42" s="63"/>
      <c r="AH42" s="64"/>
      <c r="AI42" s="114">
        <f>AVERAGE(AI12:AI41)</f>
        <v>8.7575693210285763</v>
      </c>
      <c r="AJ42" s="62"/>
      <c r="AK42" s="63"/>
      <c r="AL42" s="63"/>
      <c r="AM42" s="79"/>
      <c r="AN42" s="62"/>
      <c r="AO42" s="63"/>
      <c r="AP42" s="63"/>
      <c r="AQ42" s="63"/>
      <c r="AR42" s="79"/>
      <c r="AS42" s="114">
        <f>AVERAGE(AS12:AS41)</f>
        <v>6.4729075908236302</v>
      </c>
      <c r="AT42" s="62"/>
      <c r="AU42" s="63"/>
      <c r="AV42" s="63"/>
      <c r="AW42" s="79"/>
      <c r="AX42" s="62"/>
      <c r="AY42" s="63"/>
      <c r="AZ42" s="63"/>
      <c r="BA42" s="63"/>
      <c r="BB42" s="79"/>
      <c r="BC42" s="115">
        <f>AVERAGE(BC12:BC41)</f>
        <v>4.4786099154992742</v>
      </c>
      <c r="BD42" s="114">
        <f>(S42+AI42+AS42+BC42)/4</f>
        <v>7.1222275229328273</v>
      </c>
      <c r="BE42" s="62"/>
      <c r="BF42" s="63"/>
      <c r="BG42" s="63"/>
      <c r="BH42" s="63"/>
      <c r="BI42" s="63"/>
      <c r="BJ42" s="63"/>
      <c r="BK42" s="63"/>
      <c r="BL42" s="79"/>
      <c r="BM42" s="83"/>
      <c r="BN42" s="63"/>
      <c r="BO42" s="63"/>
      <c r="BP42" s="63"/>
      <c r="BQ42" s="64"/>
      <c r="BR42" s="114">
        <f>AVERAGE(BR12:BR41)</f>
        <v>5.442229466373484</v>
      </c>
      <c r="BS42" s="62"/>
      <c r="BT42" s="63"/>
      <c r="BU42" s="63"/>
      <c r="BV42" s="63"/>
      <c r="BW42" s="63"/>
      <c r="BX42" s="63"/>
      <c r="BY42" s="79"/>
      <c r="BZ42" s="83"/>
      <c r="CA42" s="63"/>
      <c r="CB42" s="63"/>
      <c r="CC42" s="63"/>
      <c r="CD42" s="64"/>
      <c r="CE42" s="64"/>
      <c r="CF42" s="114">
        <f>AVERAGE(CF12:CF41)</f>
        <v>5.0800962196482766</v>
      </c>
      <c r="CG42" s="62"/>
      <c r="CH42" s="63"/>
      <c r="CI42" s="63"/>
      <c r="CJ42" s="79"/>
      <c r="CK42" s="83"/>
      <c r="CL42" s="63"/>
      <c r="CM42" s="63"/>
      <c r="CN42" s="63"/>
      <c r="CO42" s="114">
        <f>AVERAGE(CO12:CO41)</f>
        <v>4.6492245470967708</v>
      </c>
      <c r="CP42" s="62"/>
      <c r="CQ42" s="63"/>
      <c r="CR42" s="79"/>
      <c r="CS42" s="83"/>
      <c r="CT42" s="63"/>
      <c r="CU42" s="63"/>
      <c r="CV42" s="63"/>
      <c r="CW42" s="63"/>
      <c r="CX42" s="115">
        <f>AVERAGE(CX12:CX41)</f>
        <v>4.624461344286825</v>
      </c>
      <c r="CY42" s="62"/>
      <c r="CZ42" s="63"/>
      <c r="DA42" s="63"/>
      <c r="DB42" s="79"/>
      <c r="DC42" s="83"/>
      <c r="DD42" s="63"/>
      <c r="DE42" s="63"/>
      <c r="DF42" s="63"/>
      <c r="DG42" s="115">
        <f>AVERAGE(DG12:DG41)</f>
        <v>6.9161739618829099</v>
      </c>
      <c r="DH42" s="62"/>
      <c r="DI42" s="79"/>
      <c r="DJ42" s="83"/>
      <c r="DK42" s="63"/>
      <c r="DL42" s="63"/>
      <c r="DM42" s="63"/>
      <c r="DN42" s="63"/>
      <c r="DO42" s="115">
        <f>AVERAGE(DO12:DO41)</f>
        <v>2.3955638387885188</v>
      </c>
      <c r="DP42" s="62"/>
      <c r="DQ42" s="63"/>
      <c r="DR42" s="63"/>
      <c r="DS42" s="63"/>
      <c r="DT42" s="63"/>
      <c r="DU42" s="63"/>
      <c r="DV42" s="79"/>
      <c r="DW42" s="83"/>
      <c r="DX42" s="63"/>
      <c r="DY42" s="63"/>
      <c r="DZ42" s="63"/>
      <c r="EA42" s="63"/>
      <c r="EB42" s="115">
        <f>AVERAGE(EB12:EB41)</f>
        <v>2.6936604880885802</v>
      </c>
      <c r="EC42" s="114">
        <f t="shared" si="19"/>
        <v>4.5430585523093372</v>
      </c>
      <c r="ED42" s="83"/>
      <c r="EE42" s="63"/>
      <c r="EF42" s="63"/>
      <c r="EG42" s="79"/>
      <c r="EH42" s="114">
        <f>AVERAGE(EH12:EH41)</f>
        <v>9.3364677438803305</v>
      </c>
      <c r="EI42" s="116">
        <f>AVERAGE(EI12:EI41)</f>
        <v>0.99797979797979797</v>
      </c>
      <c r="EJ42" s="83"/>
      <c r="EK42" s="63"/>
      <c r="EL42" s="63"/>
      <c r="EM42" s="63"/>
      <c r="EN42" s="114">
        <f>AVERAGE(EN12:EN41)</f>
        <v>9.4009977242809359</v>
      </c>
      <c r="EO42" s="118">
        <f>AVERAGE(EO12:EO41)</f>
        <v>0.99871014492753618</v>
      </c>
      <c r="EP42" s="115">
        <f t="shared" si="22"/>
        <v>9.3687327340806341</v>
      </c>
      <c r="EQ42" s="117">
        <f>AVERAGE(EQ12:EQ41)</f>
        <v>0.99834497145366707</v>
      </c>
      <c r="ER42" s="62"/>
      <c r="ES42" s="63"/>
      <c r="ET42" s="63"/>
      <c r="EU42" s="79"/>
      <c r="EV42" s="114">
        <f>AVERAGE(EV12:EV41)</f>
        <v>7.8993315734708176</v>
      </c>
      <c r="EW42" s="119">
        <f>AVERAGE(EW12:EW41)</f>
        <v>0.97657575393149676</v>
      </c>
      <c r="EX42" s="83"/>
      <c r="EY42" s="63"/>
      <c r="EZ42" s="63"/>
      <c r="FA42" s="63"/>
      <c r="FB42" s="114">
        <f>AVERAGE(FB12:FB41)</f>
        <v>9.0768330042261045</v>
      </c>
      <c r="FC42" s="116">
        <f>AVERAGE(FC12:FC41)</f>
        <v>0.99868194136486821</v>
      </c>
      <c r="FD42" s="83"/>
      <c r="FE42" s="63"/>
      <c r="FF42" s="63"/>
      <c r="FG42" s="64"/>
      <c r="FH42" s="115">
        <f>AVERAGE(FH12:FH41)</f>
        <v>9.2029495104272812</v>
      </c>
      <c r="FI42" s="116">
        <f>AVERAGE(FI12:FI41)</f>
        <v>0.99898989898989898</v>
      </c>
      <c r="FJ42" s="120">
        <f t="shared" si="26"/>
        <v>8.7263713627080666</v>
      </c>
      <c r="FK42" s="116">
        <f>AVERAGE(FK12:FK41)</f>
        <v>0.99141586476208809</v>
      </c>
    </row>
    <row r="43" spans="1:167" x14ac:dyDescent="0.2">
      <c r="D43" s="50"/>
      <c r="BD43" s="74"/>
    </row>
    <row r="44" spans="1:167" x14ac:dyDescent="0.2">
      <c r="BD44" s="74"/>
    </row>
    <row r="45" spans="1:167" x14ac:dyDescent="0.2">
      <c r="BD45" s="74"/>
    </row>
    <row r="46" spans="1:167" x14ac:dyDescent="0.2">
      <c r="BD46" s="74"/>
    </row>
    <row r="47" spans="1:167" x14ac:dyDescent="0.2">
      <c r="BD47" s="74"/>
    </row>
    <row r="48" spans="1:167" x14ac:dyDescent="0.2">
      <c r="BD48" s="74"/>
    </row>
    <row r="49" spans="56:56" x14ac:dyDescent="0.2">
      <c r="BD49" s="74"/>
    </row>
    <row r="50" spans="56:56" x14ac:dyDescent="0.2">
      <c r="BD50" s="74"/>
    </row>
    <row r="51" spans="56:56" x14ac:dyDescent="0.2">
      <c r="BD51" s="74"/>
    </row>
    <row r="52" spans="56:56" x14ac:dyDescent="0.2">
      <c r="BD52" s="74"/>
    </row>
    <row r="53" spans="56:56" x14ac:dyDescent="0.2">
      <c r="BD53" s="74"/>
    </row>
    <row r="54" spans="56:56" x14ac:dyDescent="0.2">
      <c r="BD54" s="74"/>
    </row>
    <row r="55" spans="56:56" x14ac:dyDescent="0.2">
      <c r="BD55" s="74"/>
    </row>
    <row r="56" spans="56:56" x14ac:dyDescent="0.2">
      <c r="BD56" s="74"/>
    </row>
    <row r="57" spans="56:56" x14ac:dyDescent="0.2">
      <c r="BD57" s="74"/>
    </row>
    <row r="58" spans="56:56" x14ac:dyDescent="0.2">
      <c r="BD58" s="74"/>
    </row>
    <row r="59" spans="56:56" x14ac:dyDescent="0.2">
      <c r="BD59" s="74"/>
    </row>
    <row r="60" spans="56:56" x14ac:dyDescent="0.2">
      <c r="BD60" s="74"/>
    </row>
    <row r="61" spans="56:56" x14ac:dyDescent="0.2">
      <c r="BD61" s="74"/>
    </row>
    <row r="62" spans="56:56" x14ac:dyDescent="0.2">
      <c r="BD62" s="74"/>
    </row>
    <row r="63" spans="56:56" x14ac:dyDescent="0.2">
      <c r="BD63" s="74"/>
    </row>
    <row r="64" spans="56:56" x14ac:dyDescent="0.2">
      <c r="BD64" s="74"/>
    </row>
    <row r="65" spans="56:56" x14ac:dyDescent="0.2">
      <c r="BD65" s="74"/>
    </row>
    <row r="66" spans="56:56" x14ac:dyDescent="0.2">
      <c r="BD66" s="74"/>
    </row>
    <row r="67" spans="56:56" x14ac:dyDescent="0.2">
      <c r="BD67" s="74"/>
    </row>
    <row r="68" spans="56:56" x14ac:dyDescent="0.2">
      <c r="BD68" s="74"/>
    </row>
    <row r="69" spans="56:56" x14ac:dyDescent="0.2">
      <c r="BD69" s="74"/>
    </row>
    <row r="70" spans="56:56" x14ac:dyDescent="0.2">
      <c r="BD70" s="74"/>
    </row>
    <row r="71" spans="56:56" x14ac:dyDescent="0.2">
      <c r="BD71" s="74"/>
    </row>
    <row r="72" spans="56:56" x14ac:dyDescent="0.2">
      <c r="BD72" s="74"/>
    </row>
    <row r="73" spans="56:56" x14ac:dyDescent="0.2">
      <c r="BD73" s="73"/>
    </row>
  </sheetData>
  <mergeCells count="112">
    <mergeCell ref="C40:D40"/>
    <mergeCell ref="C41:D41"/>
    <mergeCell ref="C32:D32"/>
    <mergeCell ref="C33:D33"/>
    <mergeCell ref="C34:D34"/>
    <mergeCell ref="C35:D35"/>
    <mergeCell ref="C36:D36"/>
    <mergeCell ref="C37:D37"/>
    <mergeCell ref="C38:D38"/>
    <mergeCell ref="C21:D21"/>
    <mergeCell ref="C19:D19"/>
    <mergeCell ref="C20:D20"/>
    <mergeCell ref="C30:D30"/>
    <mergeCell ref="C31:D31"/>
    <mergeCell ref="C24:D24"/>
    <mergeCell ref="C25:D25"/>
    <mergeCell ref="AJ9:AM9"/>
    <mergeCell ref="C17:D17"/>
    <mergeCell ref="C18:D18"/>
    <mergeCell ref="C39:D39"/>
    <mergeCell ref="C26:D26"/>
    <mergeCell ref="C27:D27"/>
    <mergeCell ref="C28:D28"/>
    <mergeCell ref="C29:D29"/>
    <mergeCell ref="C22:D22"/>
    <mergeCell ref="C23:D23"/>
    <mergeCell ref="CF8:CF11"/>
    <mergeCell ref="BS8:CE8"/>
    <mergeCell ref="BS9:BY9"/>
    <mergeCell ref="BZ9:CE9"/>
    <mergeCell ref="F7:F10"/>
    <mergeCell ref="T8:AH8"/>
    <mergeCell ref="AD9:AH9"/>
    <mergeCell ref="BE9:BL9"/>
    <mergeCell ref="G7:BC7"/>
    <mergeCell ref="BC8:BC11"/>
    <mergeCell ref="C12:D12"/>
    <mergeCell ref="E7:E10"/>
    <mergeCell ref="G8:R8"/>
    <mergeCell ref="CP8:CW8"/>
    <mergeCell ref="CS9:CW9"/>
    <mergeCell ref="CP9:CR9"/>
    <mergeCell ref="BM9:BQ9"/>
    <mergeCell ref="CG8:CN8"/>
    <mergeCell ref="CG9:CJ9"/>
    <mergeCell ref="CK9:CN9"/>
    <mergeCell ref="AT9:AW9"/>
    <mergeCell ref="AT8:BB8"/>
    <mergeCell ref="B1:W6"/>
    <mergeCell ref="G9:M9"/>
    <mergeCell ref="C16:D16"/>
    <mergeCell ref="C15:D15"/>
    <mergeCell ref="C14:D14"/>
    <mergeCell ref="B7:B10"/>
    <mergeCell ref="C7:D10"/>
    <mergeCell ref="C13:D13"/>
    <mergeCell ref="DH9:DI9"/>
    <mergeCell ref="DJ9:DN9"/>
    <mergeCell ref="CY8:DF8"/>
    <mergeCell ref="T9:AC9"/>
    <mergeCell ref="N9:R9"/>
    <mergeCell ref="AX9:BB9"/>
    <mergeCell ref="AI8:AI11"/>
    <mergeCell ref="AJ8:AR8"/>
    <mergeCell ref="AN9:AR9"/>
    <mergeCell ref="AS8:AS11"/>
    <mergeCell ref="ER7:FK7"/>
    <mergeCell ref="EX8:FA8"/>
    <mergeCell ref="ER9:EU9"/>
    <mergeCell ref="FI8:FI11"/>
    <mergeCell ref="FJ8:FJ11"/>
    <mergeCell ref="FK8:FK11"/>
    <mergeCell ref="FH8:FH11"/>
    <mergeCell ref="FD8:FG8"/>
    <mergeCell ref="ED8:EG8"/>
    <mergeCell ref="EJ8:EM8"/>
    <mergeCell ref="ED9:EG9"/>
    <mergeCell ref="EJ9:EM9"/>
    <mergeCell ref="EX9:FA9"/>
    <mergeCell ref="FC8:FC11"/>
    <mergeCell ref="FB8:FB11"/>
    <mergeCell ref="EH8:EH11"/>
    <mergeCell ref="ED7:EQ7"/>
    <mergeCell ref="EI8:EI11"/>
    <mergeCell ref="FD9:FG9"/>
    <mergeCell ref="EN8:EN11"/>
    <mergeCell ref="EO8:EO11"/>
    <mergeCell ref="EQ8:EQ11"/>
    <mergeCell ref="EP8:EP11"/>
    <mergeCell ref="EV8:EV11"/>
    <mergeCell ref="EW8:EW11"/>
    <mergeCell ref="ER8:EU8"/>
    <mergeCell ref="DG8:DG11"/>
    <mergeCell ref="CX8:CX11"/>
    <mergeCell ref="CO8:CO11"/>
    <mergeCell ref="S8:S11"/>
    <mergeCell ref="DP8:EA8"/>
    <mergeCell ref="DP9:DV9"/>
    <mergeCell ref="BD8:BD11"/>
    <mergeCell ref="BE8:BQ8"/>
    <mergeCell ref="BR8:BR11"/>
    <mergeCell ref="DH8:DN8"/>
    <mergeCell ref="A7:A9"/>
    <mergeCell ref="C42:D42"/>
    <mergeCell ref="EB8:EB11"/>
    <mergeCell ref="DW9:EA9"/>
    <mergeCell ref="CY9:DB9"/>
    <mergeCell ref="DC9:DF9"/>
    <mergeCell ref="BE7:EC7"/>
    <mergeCell ref="EC8:EC11"/>
    <mergeCell ref="B11:F11"/>
    <mergeCell ref="DO8:DO11"/>
  </mergeCells>
  <phoneticPr fontId="1" type="noConversion"/>
  <pageMargins left="0.36" right="0.17" top="0.33" bottom="0.2" header="0.22" footer="0.1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</dc:creator>
  <cp:lastModifiedBy>Galina</cp:lastModifiedBy>
  <cp:lastPrinted>2017-05-17T06:17:45Z</cp:lastPrinted>
  <dcterms:created xsi:type="dcterms:W3CDTF">2017-05-17T03:38:24Z</dcterms:created>
  <dcterms:modified xsi:type="dcterms:W3CDTF">2019-08-07T12:15:43Z</dcterms:modified>
</cp:coreProperties>
</file>