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05"/>
  <workbookPr defaultThemeVersion="166925"/>
  <xr:revisionPtr revIDLastSave="0" documentId="8_{020FEF97-62B9-4D66-AA1F-BFF810B23ACC}" xr6:coauthVersionLast="44" xr6:coauthVersionMax="44" xr10:uidLastSave="{00000000-0000-0000-0000-000000000000}"/>
  <bookViews>
    <workbookView xWindow="0" yWindow="0" windowWidth="16384" windowHeight="8192" xr2:uid="{00000000-000D-0000-FFFF-FFFF00000000}"/>
  </bookViews>
  <sheets>
    <sheet name="Сводная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15" i="1" l="1"/>
  <c r="D15" i="1"/>
  <c r="FQ14" i="1"/>
  <c r="FO14" i="1"/>
  <c r="FN14" i="1"/>
  <c r="FI14" i="1"/>
  <c r="FH14" i="1"/>
  <c r="FC14" i="1"/>
  <c r="FB14" i="1"/>
  <c r="FP14" i="1" s="1"/>
  <c r="EW14" i="1"/>
  <c r="EU14" i="1"/>
  <c r="ET14" i="1"/>
  <c r="EO14" i="1"/>
  <c r="EN14" i="1"/>
  <c r="EV14" i="1" s="1"/>
  <c r="EH14" i="1"/>
  <c r="DU14" i="1"/>
  <c r="DM14" i="1"/>
  <c r="DA14" i="1"/>
  <c r="CQ14" i="1"/>
  <c r="CG14" i="1"/>
  <c r="BS14" i="1"/>
  <c r="EI14" i="1" s="1"/>
  <c r="BB14" i="1"/>
  <c r="AR14" i="1"/>
  <c r="AH14" i="1"/>
  <c r="R14" i="1"/>
  <c r="BC14" i="1" s="1"/>
  <c r="FQ13" i="1"/>
  <c r="FO13" i="1"/>
  <c r="FN13" i="1"/>
  <c r="FI13" i="1"/>
  <c r="FH13" i="1"/>
  <c r="FC13" i="1"/>
  <c r="FB13" i="1"/>
  <c r="FP13" i="1" s="1"/>
  <c r="EW13" i="1"/>
  <c r="EU13" i="1"/>
  <c r="ET13" i="1"/>
  <c r="EO13" i="1"/>
  <c r="EN13" i="1"/>
  <c r="EV13" i="1" s="1"/>
  <c r="EH13" i="1"/>
  <c r="DU13" i="1"/>
  <c r="DM13" i="1"/>
  <c r="DA13" i="1"/>
  <c r="CQ13" i="1"/>
  <c r="CG13" i="1"/>
  <c r="BS13" i="1"/>
  <c r="EI13" i="1" s="1"/>
  <c r="BB13" i="1"/>
  <c r="AR13" i="1"/>
  <c r="AH13" i="1"/>
  <c r="R13" i="1"/>
  <c r="BC13" i="1" s="1"/>
  <c r="FQ12" i="1"/>
  <c r="FQ15" i="1" s="1"/>
  <c r="FO12" i="1"/>
  <c r="FO15" i="1" s="1"/>
  <c r="FN12" i="1"/>
  <c r="FN15" i="1" s="1"/>
  <c r="FI12" i="1"/>
  <c r="FI15" i="1" s="1"/>
  <c r="FH12" i="1"/>
  <c r="FH15" i="1" s="1"/>
  <c r="FC12" i="1"/>
  <c r="FC15" i="1" s="1"/>
  <c r="FB12" i="1"/>
  <c r="EW12" i="1"/>
  <c r="EW15" i="1" s="1"/>
  <c r="EU12" i="1"/>
  <c r="EU15" i="1" s="1"/>
  <c r="ET12" i="1"/>
  <c r="ET15" i="1" s="1"/>
  <c r="EO12" i="1"/>
  <c r="EO15" i="1" s="1"/>
  <c r="EN12" i="1"/>
  <c r="EH12" i="1"/>
  <c r="EH15" i="1" s="1"/>
  <c r="DU12" i="1"/>
  <c r="DU15" i="1" s="1"/>
  <c r="DM12" i="1"/>
  <c r="DM15" i="1" s="1"/>
  <c r="DA12" i="1"/>
  <c r="DA15" i="1" s="1"/>
  <c r="CQ12" i="1"/>
  <c r="CQ15" i="1" s="1"/>
  <c r="CG12" i="1"/>
  <c r="CG15" i="1" s="1"/>
  <c r="BS12" i="1"/>
  <c r="BB12" i="1"/>
  <c r="BB15" i="1" s="1"/>
  <c r="AR12" i="1"/>
  <c r="AR15" i="1" s="1"/>
  <c r="AH12" i="1"/>
  <c r="AH15" i="1" s="1"/>
  <c r="R12" i="1"/>
  <c r="R15" i="1" l="1"/>
  <c r="BC12" i="1"/>
  <c r="BC15" i="1" s="1"/>
  <c r="BS15" i="1"/>
  <c r="EI12" i="1"/>
  <c r="EI15" i="1" s="1"/>
  <c r="EN15" i="1"/>
  <c r="EV12" i="1"/>
  <c r="EV15" i="1" s="1"/>
  <c r="FB15" i="1"/>
  <c r="FP12" i="1"/>
  <c r="FP15" i="1" s="1"/>
</calcChain>
</file>

<file path=xl/sharedStrings.xml><?xml version="1.0" encoding="utf-8"?>
<sst xmlns="http://schemas.openxmlformats.org/spreadsheetml/2006/main" count="225" uniqueCount="137">
  <si>
    <t>Сводная карта мониторинга качества образовательной деятельности организаций, осуществляющей образовательную деятельность</t>
  </si>
  <si>
    <t>№ п/п</t>
  </si>
  <si>
    <t>Наименование образовательной организации</t>
  </si>
  <si>
    <t>всего обучающихся</t>
  </si>
  <si>
    <t>Приняли участие в анкетировании</t>
  </si>
  <si>
    <t>Критерий 1. Открытость и доступгность информации об организации</t>
  </si>
  <si>
    <t>Критерий 2. Комфортность условий, в которых осуществляется образовательная деятельность</t>
  </si>
  <si>
    <t>Критерий 3. Доброжелательность, вежливость, компетентность работников</t>
  </si>
  <si>
    <t>Критерий 4. Общее удовлетворение качеством образовательной деятельности организации</t>
  </si>
  <si>
    <t>Показатель 1.1</t>
  </si>
  <si>
    <t>Интегративный показатель</t>
  </si>
  <si>
    <t>Показатель 1.2</t>
  </si>
  <si>
    <t>Показатель 1.3</t>
  </si>
  <si>
    <t>Показатель 1.4</t>
  </si>
  <si>
    <t>Средний по 1 критерию интегративный показатель</t>
  </si>
  <si>
    <t>Показатель 2.1</t>
  </si>
  <si>
    <t>Показатель 2.2</t>
  </si>
  <si>
    <t>Показатель 2.3</t>
  </si>
  <si>
    <t>Показатель 2.4</t>
  </si>
  <si>
    <t>Показатель 2.5</t>
  </si>
  <si>
    <t>Показатель 2.6</t>
  </si>
  <si>
    <t>Показатель 2.7</t>
  </si>
  <si>
    <t>Средний по 2 критерию интегративный показатель</t>
  </si>
  <si>
    <t>Показатель 3.1</t>
  </si>
  <si>
    <t xml:space="preserve">% положительных ответов </t>
  </si>
  <si>
    <t>Показатель 3.2</t>
  </si>
  <si>
    <t>Средний по 3 критерию интегративный показатель</t>
  </si>
  <si>
    <t>% положительных ответов по 3 критерию</t>
  </si>
  <si>
    <t>Показатель 4.1</t>
  </si>
  <si>
    <t>% положительных ответов</t>
  </si>
  <si>
    <t>Показатель 4.2</t>
  </si>
  <si>
    <t>Показатель 4.3</t>
  </si>
  <si>
    <t>Средний по 4 критерию интегративный показатель</t>
  </si>
  <si>
    <t>% положительных ответов по 4 критерию</t>
  </si>
  <si>
    <t>Данные Анкеты 1</t>
  </si>
  <si>
    <t>Данные Анкет 2</t>
  </si>
  <si>
    <t xml:space="preserve"> 1.1.1</t>
  </si>
  <si>
    <t xml:space="preserve"> 1.1.2</t>
  </si>
  <si>
    <t xml:space="preserve"> 1.1.3</t>
  </si>
  <si>
    <t xml:space="preserve"> 1.1.4</t>
  </si>
  <si>
    <t xml:space="preserve"> 1.1.5</t>
  </si>
  <si>
    <t xml:space="preserve"> 1.1.6</t>
  </si>
  <si>
    <t xml:space="preserve"> 1.1.7</t>
  </si>
  <si>
    <t xml:space="preserve"> 1.2.1</t>
  </si>
  <si>
    <t xml:space="preserve"> 1.2.2</t>
  </si>
  <si>
    <t xml:space="preserve"> 1.2.3</t>
  </si>
  <si>
    <t xml:space="preserve"> 1.2.4</t>
  </si>
  <si>
    <t xml:space="preserve"> 1.2.5</t>
  </si>
  <si>
    <t xml:space="preserve"> 1.2.6</t>
  </si>
  <si>
    <t xml:space="preserve"> 1.2.7</t>
  </si>
  <si>
    <t xml:space="preserve"> 1.2.8</t>
  </si>
  <si>
    <t xml:space="preserve"> 1.2.9</t>
  </si>
  <si>
    <t xml:space="preserve"> 1.2.10</t>
  </si>
  <si>
    <t xml:space="preserve"> 1.3.1.1</t>
  </si>
  <si>
    <t xml:space="preserve"> 1.3.1.2</t>
  </si>
  <si>
    <t xml:space="preserve"> 1.3.1.3</t>
  </si>
  <si>
    <t xml:space="preserve"> 1.3.1.4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</si>
  <si>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</si>
  <si>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</si>
  <si>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</si>
  <si>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</si>
  <si>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</si>
  <si>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1.4.1</t>
  </si>
  <si>
    <t xml:space="preserve"> 1.4.2</t>
  </si>
  <si>
    <t xml:space="preserve"> 1.4.3</t>
  </si>
  <si>
    <t xml:space="preserve"> 1.4.4</t>
  </si>
  <si>
    <t xml:space="preserve"> 1.4.5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</si>
  <si>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</si>
  <si>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</si>
  <si>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</si>
  <si>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</si>
  <si>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</si>
  <si>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</si>
  <si>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 xml:space="preserve"> 2.1.7</t>
  </si>
  <si>
    <t xml:space="preserve"> 2.1.8</t>
  </si>
  <si>
    <t xml:space="preserve"> 2.1.9</t>
  </si>
  <si>
    <t xml:space="preserve"> 2.1.10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</si>
  <si>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</si>
  <si>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</si>
  <si>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</si>
  <si>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</si>
  <si>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</si>
  <si>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</si>
  <si>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</si>
  <si>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 xml:space="preserve"> 2.3.1</t>
  </si>
  <si>
    <t xml:space="preserve"> 2.3.2</t>
  </si>
  <si>
    <t xml:space="preserve"> 2.3.3</t>
  </si>
  <si>
    <t xml:space="preserve"> 2.3.4</t>
  </si>
  <si>
    <t xml:space="preserve"> 2.3.5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</si>
  <si>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</si>
  <si>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</si>
  <si>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</si>
  <si>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</si>
  <si>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</si>
  <si>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2.5.1</t>
  </si>
  <si>
    <t xml:space="preserve"> 2.5.2</t>
  </si>
  <si>
    <t xml:space="preserve"> 2.5.3</t>
  </si>
  <si>
    <t xml:space="preserve"> 2.5.4</t>
  </si>
  <si>
    <t xml:space="preserve"> 2.5.5</t>
  </si>
  <si>
    <t xml:space="preserve"> 2.5.6</t>
  </si>
  <si>
    <t xml:space="preserve"> 2.6.1</t>
  </si>
  <si>
    <t xml:space="preserve"> 2.6.2</t>
  </si>
  <si>
    <t xml:space="preserve"> 2.6.3</t>
  </si>
  <si>
    <t xml:space="preserve"> 2.6.4</t>
  </si>
  <si>
    <t xml:space="preserve"> 2.6.5</t>
  </si>
  <si>
    <t xml:space="preserve"> 2.7.1</t>
  </si>
  <si>
    <t xml:space="preserve"> 2.7.2</t>
  </si>
  <si>
    <t xml:space="preserve"> 2.7.3</t>
  </si>
  <si>
    <t xml:space="preserve"> 2.7.4</t>
  </si>
  <si>
    <t xml:space="preserve"> 2.7.5</t>
  </si>
  <si>
    <t xml:space="preserve"> 2.7.6</t>
  </si>
  <si>
    <t xml:space="preserve"> 2.7.7</t>
  </si>
  <si>
    <t xml:space="preserve"> 3.1.1</t>
  </si>
  <si>
    <t xml:space="preserve"> 3.1.2</t>
  </si>
  <si>
    <t xml:space="preserve"> 3.1.3</t>
  </si>
  <si>
    <t xml:space="preserve"> 3.1.4</t>
  </si>
  <si>
    <t xml:space="preserve"> 3.2.1</t>
  </si>
  <si>
    <t xml:space="preserve"> 3.2.2</t>
  </si>
  <si>
    <t xml:space="preserve"> 3.2.3</t>
  </si>
  <si>
    <t xml:space="preserve"> 3.2.4</t>
  </si>
  <si>
    <t xml:space="preserve"> 4.1.1</t>
  </si>
  <si>
    <t xml:space="preserve"> 4.1.2</t>
  </si>
  <si>
    <t xml:space="preserve"> 4.1.3</t>
  </si>
  <si>
    <t xml:space="preserve"> 4.1.4</t>
  </si>
  <si>
    <t xml:space="preserve"> 4.2.1</t>
  </si>
  <si>
    <t xml:space="preserve"> 4.2.2</t>
  </si>
  <si>
    <t xml:space="preserve"> 4.2.3</t>
  </si>
  <si>
    <t xml:space="preserve"> 4.2.4</t>
  </si>
  <si>
    <t xml:space="preserve"> 4.3.1</t>
  </si>
  <si>
    <t xml:space="preserve"> 4.3.2</t>
  </si>
  <si>
    <t xml:space="preserve"> 4.3.3</t>
  </si>
  <si>
    <t xml:space="preserve"> 4.3.4</t>
  </si>
  <si>
    <t>Баллы</t>
  </si>
  <si>
    <t>ГОСУДАРСТВЕННОЕ БЮДЖЕТНОЕ ПРОФЕССИОНАЛЬНОЕ ОБРАЗОВАТЕЛЬНОЕ УЧРЕЖДЕНИЕ "ЗЛАТОУСТОВСКИЙ МЕДИЦИНСКИЙ ТЕХНИКУМ"</t>
  </si>
  <si>
    <t>ГОСУДАРСТВЕННОЕ БЮДЖЕТНОЕ ПРОФЕССИОНАЛЬНОЕ ОБРАЗОВАТЕЛЬНОЕ УЧРЕЖДЕНИЕ "МАГНИТОГОРСКИЙ МЕДИЦИНСКИЙ КОЛЛЕДЖ ИМЕНИ П.Ф. НАДЕЖДИНА"</t>
  </si>
  <si>
    <t>ГОСУДАРСТВЕННОЕ БЮДЖЕТНОЕ ПРОФЕССИОНАЛЬНОЕ ОБРАЗОВАТЕЛЬНОЕ УЧРЕЖДЕНИЕ "КОПЕЙСКИЙ МЕДИЦИНСКИЙ ТЕХНИКУМ"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</si>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</sst>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6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FFFF00"/>
        <bgColor rgb="FFFFFF00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2" xfId="0" applyNumberFormat="1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1" fillId="0" borderId="26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2" fontId="1" fillId="0" borderId="36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2" fontId="1" fillId="0" borderId="38" xfId="0" applyNumberFormat="1" applyFont="1" applyBorder="1" applyAlignment="1">
      <alignment horizontal="center" vertical="center" wrapText="1"/>
    </xf>
    <xf numFmtId="2" fontId="1" fillId="0" borderId="39" xfId="0" applyNumberFormat="1" applyFont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2" fontId="1" fillId="2" borderId="36" xfId="0" applyNumberFormat="1" applyFont="1" applyFill="1" applyBorder="1" applyAlignment="1">
      <alignment horizontal="center" vertical="center" wrapText="1"/>
    </xf>
    <xf numFmtId="2" fontId="1" fillId="0" borderId="43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10" fontId="1" fillId="0" borderId="38" xfId="0" applyNumberFormat="1" applyFont="1" applyBorder="1" applyAlignment="1">
      <alignment horizontal="center" vertical="center" wrapText="1"/>
    </xf>
    <xf numFmtId="10" fontId="1" fillId="2" borderId="38" xfId="0" applyNumberFormat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2" fontId="1" fillId="0" borderId="57" xfId="0" applyNumberFormat="1" applyFont="1" applyBorder="1" applyAlignment="1">
      <alignment horizontal="center" vertical="center" wrapText="1"/>
    </xf>
    <xf numFmtId="10" fontId="1" fillId="0" borderId="4" xfId="0" applyNumberFormat="1" applyFont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2" fontId="5" fillId="3" borderId="4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0" fontId="5" fillId="3" borderId="2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10" fontId="5" fillId="3" borderId="6" xfId="0" applyNumberFormat="1" applyFont="1" applyFill="1" applyBorder="1" applyAlignment="1">
      <alignment horizontal="center" vertical="center" wrapText="1"/>
    </xf>
    <xf numFmtId="10" fontId="1" fillId="3" borderId="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5"/>
  <sheetViews>
    <sheetView tabSelected="1" zoomScaleNormal="100" workbookViewId="0">
      <pane xSplit="5" ySplit="9" topLeftCell="F12" activePane="bottomRight" state="frozen"/>
      <selection pane="bottomRight" activeCell="B12" sqref="B12:C12"/>
      <selection pane="bottomLeft" activeCell="A12" sqref="A12"/>
      <selection pane="topRight" activeCell="F1" sqref="F1"/>
    </sheetView>
  </sheetViews>
  <sheetFormatPr defaultRowHeight="12.75"/>
  <cols>
    <col min="1" max="1" width="6.140625" style="15" customWidth="1"/>
    <col min="2" max="2" width="9" style="15" customWidth="1"/>
    <col min="3" max="3" width="28.28515625" style="15" customWidth="1"/>
    <col min="4" max="4" width="9.42578125" style="15" customWidth="1"/>
    <col min="5" max="5" width="9.140625" style="15" customWidth="1"/>
    <col min="6" max="6" width="5.140625" style="15" customWidth="1"/>
    <col min="7" max="9" width="4.85546875" style="15" customWidth="1"/>
    <col min="10" max="10" width="5.140625" style="15" customWidth="1"/>
    <col min="11" max="17" width="5" style="15" customWidth="1"/>
    <col min="18" max="18" width="4.85546875" style="15" customWidth="1"/>
    <col min="19" max="27" width="5" style="15" customWidth="1"/>
    <col min="28" max="28" width="6.140625" style="15" customWidth="1"/>
    <col min="29" max="32" width="5" style="15" customWidth="1"/>
    <col min="33" max="33" width="5.140625" style="15" customWidth="1"/>
    <col min="34" max="34" width="4.85546875" style="15" customWidth="1"/>
    <col min="35" max="38" width="5.7109375" style="15" customWidth="1"/>
    <col min="39" max="43" width="5" style="15" customWidth="1"/>
    <col min="44" max="44" width="4.85546875" style="15" customWidth="1"/>
    <col min="45" max="53" width="5" style="15" customWidth="1"/>
    <col min="54" max="54" width="4.85546875" style="15" customWidth="1"/>
    <col min="55" max="55" width="9.42578125" style="15" customWidth="1"/>
    <col min="56" max="64" width="4.85546875" style="15" customWidth="1"/>
    <col min="65" max="65" width="5.7109375" style="15" customWidth="1"/>
    <col min="66" max="138" width="4.85546875" style="15" customWidth="1"/>
    <col min="139" max="139" width="11" style="15" customWidth="1"/>
    <col min="140" max="143" width="4.85546875" style="15" customWidth="1"/>
    <col min="144" max="144" width="5.5703125" style="15" customWidth="1"/>
    <col min="145" max="145" width="7.5703125" style="15" customWidth="1"/>
    <col min="146" max="149" width="4.85546875" style="15" customWidth="1"/>
    <col min="150" max="150" width="5.42578125" style="15" customWidth="1"/>
    <col min="151" max="151" width="7.28515625" style="15" customWidth="1"/>
    <col min="152" max="152" width="9.42578125" style="15" customWidth="1"/>
    <col min="153" max="153" width="7.140625" style="15" customWidth="1"/>
    <col min="154" max="158" width="4.85546875" style="15" customWidth="1"/>
    <col min="159" max="159" width="8.42578125" style="15" customWidth="1"/>
    <col min="160" max="164" width="4.85546875" style="15" customWidth="1"/>
    <col min="165" max="165" width="8.5703125" style="15" customWidth="1"/>
    <col min="166" max="170" width="4.85546875" style="15" customWidth="1"/>
    <col min="171" max="171" width="7.7109375" style="15" customWidth="1"/>
    <col min="172" max="172" width="9.42578125" style="15" customWidth="1"/>
    <col min="173" max="173" width="8.42578125" style="15" customWidth="1"/>
    <col min="174" max="257" width="9.140625" style="15" customWidth="1"/>
    <col min="258" max="1025" width="9.140625" customWidth="1"/>
  </cols>
  <sheetData>
    <row r="1" spans="1:173" ht="12.7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173" ht="12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</row>
    <row r="3" spans="1:17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</row>
    <row r="4" spans="1:173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17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173" ht="13.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173" ht="25.5" customHeight="1">
      <c r="A7" s="13" t="s">
        <v>1</v>
      </c>
      <c r="B7" s="13" t="s">
        <v>2</v>
      </c>
      <c r="C7" s="13"/>
      <c r="D7" s="12" t="s">
        <v>3</v>
      </c>
      <c r="E7" s="13" t="s">
        <v>4</v>
      </c>
      <c r="F7" s="12" t="s">
        <v>5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 t="s">
        <v>6</v>
      </c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 t="s">
        <v>7</v>
      </c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 t="s">
        <v>8</v>
      </c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</row>
    <row r="8" spans="1:173" ht="12.75" customHeight="1">
      <c r="A8" s="13"/>
      <c r="B8" s="13"/>
      <c r="C8" s="13"/>
      <c r="D8" s="12"/>
      <c r="E8" s="12"/>
      <c r="F8" s="11" t="s">
        <v>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0" t="s">
        <v>10</v>
      </c>
      <c r="S8" s="9" t="s">
        <v>11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0" t="s">
        <v>10</v>
      </c>
      <c r="AI8" s="8" t="s">
        <v>12</v>
      </c>
      <c r="AJ8" s="8"/>
      <c r="AK8" s="8"/>
      <c r="AL8" s="8"/>
      <c r="AM8" s="8"/>
      <c r="AN8" s="8"/>
      <c r="AO8" s="8"/>
      <c r="AP8" s="8"/>
      <c r="AQ8" s="8"/>
      <c r="AR8" s="7" t="s">
        <v>10</v>
      </c>
      <c r="AS8" s="13" t="s">
        <v>13</v>
      </c>
      <c r="AT8" s="13"/>
      <c r="AU8" s="13"/>
      <c r="AV8" s="13"/>
      <c r="AW8" s="13"/>
      <c r="AX8" s="13"/>
      <c r="AY8" s="13"/>
      <c r="AZ8" s="13"/>
      <c r="BA8" s="13"/>
      <c r="BB8" s="7" t="s">
        <v>10</v>
      </c>
      <c r="BC8" s="6" t="s">
        <v>14</v>
      </c>
      <c r="BD8" s="12" t="s">
        <v>15</v>
      </c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5" t="s">
        <v>10</v>
      </c>
      <c r="BT8" s="12" t="s">
        <v>16</v>
      </c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7" t="s">
        <v>10</v>
      </c>
      <c r="CH8" s="4" t="s">
        <v>17</v>
      </c>
      <c r="CI8" s="4"/>
      <c r="CJ8" s="4"/>
      <c r="CK8" s="4"/>
      <c r="CL8" s="4"/>
      <c r="CM8" s="4"/>
      <c r="CN8" s="4"/>
      <c r="CO8" s="4"/>
      <c r="CP8" s="4"/>
      <c r="CQ8" s="7" t="s">
        <v>10</v>
      </c>
      <c r="CR8" s="12" t="s">
        <v>18</v>
      </c>
      <c r="CS8" s="12"/>
      <c r="CT8" s="12"/>
      <c r="CU8" s="12"/>
      <c r="CV8" s="12"/>
      <c r="CW8" s="12"/>
      <c r="CX8" s="12"/>
      <c r="CY8" s="12"/>
      <c r="CZ8" s="12"/>
      <c r="DA8" s="5" t="s">
        <v>10</v>
      </c>
      <c r="DB8" s="12" t="s">
        <v>19</v>
      </c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3" t="s">
        <v>10</v>
      </c>
      <c r="DN8" s="4" t="s">
        <v>20</v>
      </c>
      <c r="DO8" s="4"/>
      <c r="DP8" s="4"/>
      <c r="DQ8" s="4"/>
      <c r="DR8" s="4"/>
      <c r="DS8" s="4"/>
      <c r="DT8" s="4"/>
      <c r="DU8" s="2" t="s">
        <v>10</v>
      </c>
      <c r="DV8" s="13" t="s">
        <v>21</v>
      </c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7" t="s">
        <v>10</v>
      </c>
      <c r="EI8" s="1" t="s">
        <v>22</v>
      </c>
      <c r="EJ8" s="107" t="s">
        <v>23</v>
      </c>
      <c r="EK8" s="107"/>
      <c r="EL8" s="107"/>
      <c r="EM8" s="107"/>
      <c r="EN8" s="108" t="s">
        <v>10</v>
      </c>
      <c r="EO8" s="7" t="s">
        <v>24</v>
      </c>
      <c r="EP8" s="107" t="s">
        <v>25</v>
      </c>
      <c r="EQ8" s="107"/>
      <c r="ER8" s="107"/>
      <c r="ES8" s="107"/>
      <c r="ET8" s="5" t="s">
        <v>10</v>
      </c>
      <c r="EU8" s="7" t="s">
        <v>24</v>
      </c>
      <c r="EV8" s="6" t="s">
        <v>26</v>
      </c>
      <c r="EW8" s="1" t="s">
        <v>27</v>
      </c>
      <c r="EX8" s="107" t="s">
        <v>28</v>
      </c>
      <c r="EY8" s="107"/>
      <c r="EZ8" s="107"/>
      <c r="FA8" s="107"/>
      <c r="FB8" s="3" t="s">
        <v>10</v>
      </c>
      <c r="FC8" s="7" t="s">
        <v>29</v>
      </c>
      <c r="FD8" s="12" t="s">
        <v>30</v>
      </c>
      <c r="FE8" s="12"/>
      <c r="FF8" s="12"/>
      <c r="FG8" s="12"/>
      <c r="FH8" s="3" t="s">
        <v>10</v>
      </c>
      <c r="FI8" s="7" t="s">
        <v>29</v>
      </c>
      <c r="FJ8" s="12" t="s">
        <v>31</v>
      </c>
      <c r="FK8" s="12"/>
      <c r="FL8" s="12"/>
      <c r="FM8" s="12"/>
      <c r="FN8" s="3" t="s">
        <v>10</v>
      </c>
      <c r="FO8" s="7" t="s">
        <v>29</v>
      </c>
      <c r="FP8" s="6" t="s">
        <v>32</v>
      </c>
      <c r="FQ8" s="1" t="s">
        <v>33</v>
      </c>
    </row>
    <row r="9" spans="1:173" ht="38.25" customHeight="1">
      <c r="A9" s="13"/>
      <c r="B9" s="13"/>
      <c r="C9" s="13"/>
      <c r="D9" s="12"/>
      <c r="E9" s="12"/>
      <c r="F9" s="13" t="s">
        <v>34</v>
      </c>
      <c r="G9" s="13"/>
      <c r="H9" s="13"/>
      <c r="I9" s="13"/>
      <c r="J9" s="13"/>
      <c r="K9" s="13"/>
      <c r="L9" s="13"/>
      <c r="M9" s="13" t="s">
        <v>35</v>
      </c>
      <c r="N9" s="13"/>
      <c r="O9" s="13"/>
      <c r="P9" s="13"/>
      <c r="Q9" s="13"/>
      <c r="R9" s="10"/>
      <c r="S9" s="12" t="s">
        <v>34</v>
      </c>
      <c r="T9" s="12"/>
      <c r="U9" s="12"/>
      <c r="V9" s="12"/>
      <c r="W9" s="12"/>
      <c r="X9" s="12"/>
      <c r="Y9" s="12"/>
      <c r="Z9" s="12"/>
      <c r="AA9" s="12"/>
      <c r="AB9" s="12"/>
      <c r="AC9" s="8" t="s">
        <v>35</v>
      </c>
      <c r="AD9" s="8"/>
      <c r="AE9" s="8"/>
      <c r="AF9" s="8"/>
      <c r="AG9" s="8"/>
      <c r="AH9" s="10"/>
      <c r="AI9" s="4" t="s">
        <v>34</v>
      </c>
      <c r="AJ9" s="4"/>
      <c r="AK9" s="4"/>
      <c r="AL9" s="4"/>
      <c r="AM9" s="13" t="s">
        <v>35</v>
      </c>
      <c r="AN9" s="13"/>
      <c r="AO9" s="13"/>
      <c r="AP9" s="13"/>
      <c r="AQ9" s="13"/>
      <c r="AR9" s="7"/>
      <c r="AS9" s="12" t="s">
        <v>34</v>
      </c>
      <c r="AT9" s="12"/>
      <c r="AU9" s="12"/>
      <c r="AV9" s="12"/>
      <c r="AW9" s="12" t="s">
        <v>35</v>
      </c>
      <c r="AX9" s="12"/>
      <c r="AY9" s="12"/>
      <c r="AZ9" s="12"/>
      <c r="BA9" s="12"/>
      <c r="BB9" s="7"/>
      <c r="BC9" s="6"/>
      <c r="BD9" s="12" t="s">
        <v>34</v>
      </c>
      <c r="BE9" s="12"/>
      <c r="BF9" s="12"/>
      <c r="BG9" s="12"/>
      <c r="BH9" s="12"/>
      <c r="BI9" s="12"/>
      <c r="BJ9" s="12"/>
      <c r="BK9" s="12"/>
      <c r="BL9" s="12"/>
      <c r="BM9" s="12"/>
      <c r="BN9" s="12" t="s">
        <v>35</v>
      </c>
      <c r="BO9" s="12"/>
      <c r="BP9" s="12"/>
      <c r="BQ9" s="12"/>
      <c r="BR9" s="12"/>
      <c r="BS9" s="5"/>
      <c r="BT9" s="12" t="s">
        <v>34</v>
      </c>
      <c r="BU9" s="12"/>
      <c r="BV9" s="12"/>
      <c r="BW9" s="12"/>
      <c r="BX9" s="12"/>
      <c r="BY9" s="12"/>
      <c r="BZ9" s="12"/>
      <c r="CA9" s="12" t="s">
        <v>35</v>
      </c>
      <c r="CB9" s="12"/>
      <c r="CC9" s="12"/>
      <c r="CD9" s="12"/>
      <c r="CE9" s="12"/>
      <c r="CF9" s="12"/>
      <c r="CG9" s="7"/>
      <c r="CH9" s="12" t="s">
        <v>34</v>
      </c>
      <c r="CI9" s="12"/>
      <c r="CJ9" s="12"/>
      <c r="CK9" s="12"/>
      <c r="CL9" s="107" t="s">
        <v>35</v>
      </c>
      <c r="CM9" s="107"/>
      <c r="CN9" s="107"/>
      <c r="CO9" s="107"/>
      <c r="CP9" s="107"/>
      <c r="CQ9" s="7"/>
      <c r="CR9" s="13" t="s">
        <v>34</v>
      </c>
      <c r="CS9" s="13"/>
      <c r="CT9" s="13"/>
      <c r="CU9" s="13"/>
      <c r="CV9" s="13" t="s">
        <v>35</v>
      </c>
      <c r="CW9" s="13"/>
      <c r="CX9" s="13"/>
      <c r="CY9" s="13"/>
      <c r="CZ9" s="13"/>
      <c r="DA9" s="5"/>
      <c r="DB9" s="13" t="s">
        <v>34</v>
      </c>
      <c r="DC9" s="13"/>
      <c r="DD9" s="13"/>
      <c r="DE9" s="13"/>
      <c r="DF9" s="13"/>
      <c r="DG9" s="13"/>
      <c r="DH9" s="13" t="s">
        <v>35</v>
      </c>
      <c r="DI9" s="13"/>
      <c r="DJ9" s="13"/>
      <c r="DK9" s="13"/>
      <c r="DL9" s="13"/>
      <c r="DM9" s="3"/>
      <c r="DN9" s="12" t="s">
        <v>34</v>
      </c>
      <c r="DO9" s="12"/>
      <c r="DP9" s="12" t="s">
        <v>35</v>
      </c>
      <c r="DQ9" s="12"/>
      <c r="DR9" s="12"/>
      <c r="DS9" s="12"/>
      <c r="DT9" s="12"/>
      <c r="DU9" s="2"/>
      <c r="DV9" s="12" t="s">
        <v>34</v>
      </c>
      <c r="DW9" s="12"/>
      <c r="DX9" s="12"/>
      <c r="DY9" s="12"/>
      <c r="DZ9" s="12"/>
      <c r="EA9" s="12"/>
      <c r="EB9" s="12"/>
      <c r="EC9" s="12" t="s">
        <v>35</v>
      </c>
      <c r="ED9" s="12"/>
      <c r="EE9" s="12"/>
      <c r="EF9" s="12"/>
      <c r="EG9" s="12"/>
      <c r="EH9" s="7"/>
      <c r="EI9" s="1"/>
      <c r="EJ9" s="107" t="s">
        <v>35</v>
      </c>
      <c r="EK9" s="107"/>
      <c r="EL9" s="107"/>
      <c r="EM9" s="107"/>
      <c r="EN9" s="108"/>
      <c r="EO9" s="7"/>
      <c r="EP9" s="107" t="s">
        <v>35</v>
      </c>
      <c r="EQ9" s="107"/>
      <c r="ER9" s="107"/>
      <c r="ES9" s="107"/>
      <c r="ET9" s="5"/>
      <c r="EU9" s="7"/>
      <c r="EV9" s="6"/>
      <c r="EW9" s="1"/>
      <c r="EX9" s="107" t="s">
        <v>35</v>
      </c>
      <c r="EY9" s="107"/>
      <c r="EZ9" s="107"/>
      <c r="FA9" s="107"/>
      <c r="FB9" s="3"/>
      <c r="FC9" s="3"/>
      <c r="FD9" s="12" t="s">
        <v>35</v>
      </c>
      <c r="FE9" s="12"/>
      <c r="FF9" s="12"/>
      <c r="FG9" s="12"/>
      <c r="FH9" s="3"/>
      <c r="FI9" s="3"/>
      <c r="FJ9" s="12" t="s">
        <v>35</v>
      </c>
      <c r="FK9" s="12"/>
      <c r="FL9" s="12"/>
      <c r="FM9" s="12"/>
      <c r="FN9" s="3"/>
      <c r="FO9" s="3"/>
      <c r="FP9" s="6"/>
      <c r="FQ9" s="1"/>
    </row>
    <row r="10" spans="1:173" ht="27" customHeight="1">
      <c r="A10" s="13"/>
      <c r="B10" s="13"/>
      <c r="C10" s="13"/>
      <c r="D10" s="12"/>
      <c r="E10" s="13"/>
      <c r="F10" s="16" t="s">
        <v>36</v>
      </c>
      <c r="G10" s="17" t="s">
        <v>37</v>
      </c>
      <c r="H10" s="17" t="s">
        <v>38</v>
      </c>
      <c r="I10" s="17" t="s">
        <v>39</v>
      </c>
      <c r="J10" s="17" t="s">
        <v>40</v>
      </c>
      <c r="K10" s="17" t="s">
        <v>41</v>
      </c>
      <c r="L10" s="18" t="s">
        <v>42</v>
      </c>
      <c r="M10" s="19" t="s">
        <v>36</v>
      </c>
      <c r="N10" s="17" t="s">
        <v>37</v>
      </c>
      <c r="O10" s="17" t="s">
        <v>38</v>
      </c>
      <c r="P10" s="17" t="s">
        <v>39</v>
      </c>
      <c r="Q10" s="18" t="s">
        <v>40</v>
      </c>
      <c r="R10" s="10"/>
      <c r="S10" s="20" t="s">
        <v>43</v>
      </c>
      <c r="T10" s="21" t="s">
        <v>44</v>
      </c>
      <c r="U10" s="21" t="s">
        <v>45</v>
      </c>
      <c r="V10" s="21" t="s">
        <v>46</v>
      </c>
      <c r="W10" s="21" t="s">
        <v>47</v>
      </c>
      <c r="X10" s="21" t="s">
        <v>48</v>
      </c>
      <c r="Y10" s="21" t="s">
        <v>49</v>
      </c>
      <c r="Z10" s="21" t="s">
        <v>50</v>
      </c>
      <c r="AA10" s="21" t="s">
        <v>51</v>
      </c>
      <c r="AB10" s="22" t="s">
        <v>52</v>
      </c>
      <c r="AC10" s="23" t="s">
        <v>43</v>
      </c>
      <c r="AD10" s="24" t="s">
        <v>44</v>
      </c>
      <c r="AE10" s="24" t="s">
        <v>45</v>
      </c>
      <c r="AF10" s="24" t="s">
        <v>46</v>
      </c>
      <c r="AG10" s="25" t="s">
        <v>47</v>
      </c>
      <c r="AH10" s="10"/>
      <c r="AI10" s="26" t="s">
        <v>53</v>
      </c>
      <c r="AJ10" s="21" t="s">
        <v>54</v>
      </c>
      <c r="AK10" s="21" t="s">
        <v>55</v>
      </c>
      <c r="AL10" s="27" t="s">
        <v>56</v>
      </c>
      <c r="AM10" s="20" t="s">
        <v>57</v>
      </c>
      <c r="AN10" s="21" t="s">
        <v>58</v>
      </c>
      <c r="AO10" s="21" t="s">
        <v>59</v>
      </c>
      <c r="AP10" s="21" t="s">
        <v>60</v>
      </c>
      <c r="AQ10" s="22" t="s">
        <v>61</v>
      </c>
      <c r="AR10" s="7"/>
      <c r="AS10" s="28" t="s">
        <v>62</v>
      </c>
      <c r="AT10" s="24" t="s">
        <v>63</v>
      </c>
      <c r="AU10" s="24" t="s">
        <v>64</v>
      </c>
      <c r="AV10" s="29" t="s">
        <v>65</v>
      </c>
      <c r="AW10" s="28" t="s">
        <v>62</v>
      </c>
      <c r="AX10" s="24" t="s">
        <v>63</v>
      </c>
      <c r="AY10" s="24" t="s">
        <v>64</v>
      </c>
      <c r="AZ10" s="24" t="s">
        <v>65</v>
      </c>
      <c r="BA10" s="29" t="s">
        <v>66</v>
      </c>
      <c r="BB10" s="7"/>
      <c r="BC10" s="6"/>
      <c r="BD10" s="20" t="s">
        <v>67</v>
      </c>
      <c r="BE10" s="21" t="s">
        <v>68</v>
      </c>
      <c r="BF10" s="21" t="s">
        <v>69</v>
      </c>
      <c r="BG10" s="21" t="s">
        <v>70</v>
      </c>
      <c r="BH10" s="21" t="s">
        <v>71</v>
      </c>
      <c r="BI10" s="21" t="s">
        <v>72</v>
      </c>
      <c r="BJ10" s="21" t="s">
        <v>73</v>
      </c>
      <c r="BK10" s="21" t="s">
        <v>74</v>
      </c>
      <c r="BL10" s="21" t="s">
        <v>75</v>
      </c>
      <c r="BM10" s="22" t="s">
        <v>76</v>
      </c>
      <c r="BN10" s="20" t="s">
        <v>67</v>
      </c>
      <c r="BO10" s="21" t="s">
        <v>68</v>
      </c>
      <c r="BP10" s="21" t="s">
        <v>69</v>
      </c>
      <c r="BQ10" s="21" t="s">
        <v>70</v>
      </c>
      <c r="BR10" s="22" t="s">
        <v>71</v>
      </c>
      <c r="BS10" s="5"/>
      <c r="BT10" s="20" t="s">
        <v>77</v>
      </c>
      <c r="BU10" s="21" t="s">
        <v>78</v>
      </c>
      <c r="BV10" s="21" t="s">
        <v>79</v>
      </c>
      <c r="BW10" s="21" t="s">
        <v>80</v>
      </c>
      <c r="BX10" s="21" t="s">
        <v>81</v>
      </c>
      <c r="BY10" s="21" t="s">
        <v>82</v>
      </c>
      <c r="BZ10" s="21" t="s">
        <v>83</v>
      </c>
      <c r="CA10" s="21" t="s">
        <v>77</v>
      </c>
      <c r="CB10" s="21" t="s">
        <v>78</v>
      </c>
      <c r="CC10" s="21" t="s">
        <v>79</v>
      </c>
      <c r="CD10" s="21" t="s">
        <v>80</v>
      </c>
      <c r="CE10" s="21" t="s">
        <v>81</v>
      </c>
      <c r="CF10" s="22" t="s">
        <v>82</v>
      </c>
      <c r="CG10" s="7"/>
      <c r="CH10" s="20" t="s">
        <v>84</v>
      </c>
      <c r="CI10" s="21" t="s">
        <v>85</v>
      </c>
      <c r="CJ10" s="21" t="s">
        <v>86</v>
      </c>
      <c r="CK10" s="22" t="s">
        <v>87</v>
      </c>
      <c r="CL10" s="30" t="s">
        <v>84</v>
      </c>
      <c r="CM10" s="31" t="s">
        <v>85</v>
      </c>
      <c r="CN10" s="21" t="s">
        <v>86</v>
      </c>
      <c r="CO10" s="21" t="s">
        <v>87</v>
      </c>
      <c r="CP10" s="22" t="s">
        <v>88</v>
      </c>
      <c r="CQ10" s="7"/>
      <c r="CR10" s="32" t="s">
        <v>89</v>
      </c>
      <c r="CS10" s="33" t="s">
        <v>90</v>
      </c>
      <c r="CT10" s="33" t="s">
        <v>91</v>
      </c>
      <c r="CU10" s="34" t="s">
        <v>92</v>
      </c>
      <c r="CV10" s="32" t="s">
        <v>89</v>
      </c>
      <c r="CW10" s="33" t="s">
        <v>90</v>
      </c>
      <c r="CX10" s="33" t="s">
        <v>91</v>
      </c>
      <c r="CY10" s="33" t="s">
        <v>92</v>
      </c>
      <c r="CZ10" s="34" t="s">
        <v>93</v>
      </c>
      <c r="DA10" s="5"/>
      <c r="DB10" s="20" t="s">
        <v>94</v>
      </c>
      <c r="DC10" s="21" t="s">
        <v>95</v>
      </c>
      <c r="DD10" s="21" t="s">
        <v>96</v>
      </c>
      <c r="DE10" s="21" t="s">
        <v>97</v>
      </c>
      <c r="DF10" s="21" t="s">
        <v>98</v>
      </c>
      <c r="DG10" s="22" t="s">
        <v>99</v>
      </c>
      <c r="DH10" s="32" t="s">
        <v>94</v>
      </c>
      <c r="DI10" s="33" t="s">
        <v>95</v>
      </c>
      <c r="DJ10" s="33" t="s">
        <v>96</v>
      </c>
      <c r="DK10" s="33" t="s">
        <v>97</v>
      </c>
      <c r="DL10" s="34" t="s">
        <v>98</v>
      </c>
      <c r="DM10" s="3"/>
      <c r="DN10" s="28" t="s">
        <v>100</v>
      </c>
      <c r="DO10" s="29" t="s">
        <v>101</v>
      </c>
      <c r="DP10" s="28" t="s">
        <v>100</v>
      </c>
      <c r="DQ10" s="24" t="s">
        <v>101</v>
      </c>
      <c r="DR10" s="24" t="s">
        <v>102</v>
      </c>
      <c r="DS10" s="24" t="s">
        <v>103</v>
      </c>
      <c r="DT10" s="29" t="s">
        <v>104</v>
      </c>
      <c r="DU10" s="2"/>
      <c r="DV10" s="28" t="s">
        <v>105</v>
      </c>
      <c r="DW10" s="24" t="s">
        <v>106</v>
      </c>
      <c r="DX10" s="24" t="s">
        <v>107</v>
      </c>
      <c r="DY10" s="24" t="s">
        <v>108</v>
      </c>
      <c r="DZ10" s="24" t="s">
        <v>109</v>
      </c>
      <c r="EA10" s="24" t="s">
        <v>110</v>
      </c>
      <c r="EB10" s="29" t="s">
        <v>111</v>
      </c>
      <c r="EC10" s="28" t="s">
        <v>105</v>
      </c>
      <c r="ED10" s="24" t="s">
        <v>106</v>
      </c>
      <c r="EE10" s="24" t="s">
        <v>107</v>
      </c>
      <c r="EF10" s="24" t="s">
        <v>108</v>
      </c>
      <c r="EG10" s="29" t="s">
        <v>109</v>
      </c>
      <c r="EH10" s="7"/>
      <c r="EI10" s="1"/>
      <c r="EJ10" s="35" t="s">
        <v>112</v>
      </c>
      <c r="EK10" s="33" t="s">
        <v>113</v>
      </c>
      <c r="EL10" s="33" t="s">
        <v>114</v>
      </c>
      <c r="EM10" s="34" t="s">
        <v>115</v>
      </c>
      <c r="EN10" s="108"/>
      <c r="EO10" s="7"/>
      <c r="EP10" s="35" t="s">
        <v>116</v>
      </c>
      <c r="EQ10" s="33" t="s">
        <v>117</v>
      </c>
      <c r="ER10" s="33" t="s">
        <v>118</v>
      </c>
      <c r="ES10" s="34" t="s">
        <v>119</v>
      </c>
      <c r="ET10" s="5"/>
      <c r="EU10" s="7"/>
      <c r="EV10" s="6"/>
      <c r="EW10" s="1"/>
      <c r="EX10" s="35" t="s">
        <v>120</v>
      </c>
      <c r="EY10" s="33" t="s">
        <v>121</v>
      </c>
      <c r="EZ10" s="33" t="s">
        <v>122</v>
      </c>
      <c r="FA10" s="34" t="s">
        <v>123</v>
      </c>
      <c r="FB10" s="3"/>
      <c r="FC10" s="3"/>
      <c r="FD10" s="32" t="s">
        <v>124</v>
      </c>
      <c r="FE10" s="33" t="s">
        <v>125</v>
      </c>
      <c r="FF10" s="33" t="s">
        <v>126</v>
      </c>
      <c r="FG10" s="34" t="s">
        <v>127</v>
      </c>
      <c r="FH10" s="3"/>
      <c r="FI10" s="3"/>
      <c r="FJ10" s="32" t="s">
        <v>128</v>
      </c>
      <c r="FK10" s="33" t="s">
        <v>129</v>
      </c>
      <c r="FL10" s="33" t="s">
        <v>130</v>
      </c>
      <c r="FM10" s="34" t="s">
        <v>131</v>
      </c>
      <c r="FN10" s="3"/>
      <c r="FO10" s="3"/>
      <c r="FP10" s="6"/>
      <c r="FQ10" s="1"/>
    </row>
    <row r="11" spans="1:173" ht="15.75" customHeight="1">
      <c r="A11" s="109" t="s">
        <v>132</v>
      </c>
      <c r="B11" s="109"/>
      <c r="C11" s="109"/>
      <c r="D11" s="109"/>
      <c r="E11" s="109"/>
      <c r="F11" s="91">
        <v>1.43</v>
      </c>
      <c r="G11" s="92">
        <v>1.43</v>
      </c>
      <c r="H11" s="92">
        <v>1.43</v>
      </c>
      <c r="I11" s="92">
        <v>1.43</v>
      </c>
      <c r="J11" s="92">
        <v>1.43</v>
      </c>
      <c r="K11" s="92">
        <v>1.43</v>
      </c>
      <c r="L11" s="93">
        <v>1.43</v>
      </c>
      <c r="M11" s="95">
        <v>0</v>
      </c>
      <c r="N11" s="92">
        <v>2.5</v>
      </c>
      <c r="O11" s="92">
        <v>5</v>
      </c>
      <c r="P11" s="92">
        <v>7.5</v>
      </c>
      <c r="Q11" s="93">
        <v>10</v>
      </c>
      <c r="R11" s="10"/>
      <c r="S11" s="36">
        <v>1</v>
      </c>
      <c r="T11" s="92">
        <v>1</v>
      </c>
      <c r="U11" s="92">
        <v>1</v>
      </c>
      <c r="V11" s="92">
        <v>1</v>
      </c>
      <c r="W11" s="92">
        <v>1</v>
      </c>
      <c r="X11" s="92">
        <v>1</v>
      </c>
      <c r="Y11" s="92">
        <v>1</v>
      </c>
      <c r="Z11" s="92">
        <v>1</v>
      </c>
      <c r="AA11" s="92">
        <v>1</v>
      </c>
      <c r="AB11" s="37">
        <v>1</v>
      </c>
      <c r="AC11" s="38">
        <v>0</v>
      </c>
      <c r="AD11" s="92">
        <v>2.5</v>
      </c>
      <c r="AE11" s="92">
        <v>5</v>
      </c>
      <c r="AF11" s="92">
        <v>7.5</v>
      </c>
      <c r="AG11" s="38">
        <v>10</v>
      </c>
      <c r="AH11" s="10"/>
      <c r="AI11" s="91">
        <v>2.5</v>
      </c>
      <c r="AJ11" s="92">
        <v>2.5</v>
      </c>
      <c r="AK11" s="92">
        <v>2.5</v>
      </c>
      <c r="AL11" s="102">
        <v>2.5</v>
      </c>
      <c r="AM11" s="91">
        <v>0</v>
      </c>
      <c r="AN11" s="92">
        <v>2.5</v>
      </c>
      <c r="AO11" s="92">
        <v>5</v>
      </c>
      <c r="AP11" s="92">
        <v>7.5</v>
      </c>
      <c r="AQ11" s="93">
        <v>10</v>
      </c>
      <c r="AR11" s="7"/>
      <c r="AS11" s="36">
        <v>2.5</v>
      </c>
      <c r="AT11" s="92">
        <v>2.5</v>
      </c>
      <c r="AU11" s="92">
        <v>2.5</v>
      </c>
      <c r="AV11" s="37">
        <v>2.5</v>
      </c>
      <c r="AW11" s="91">
        <v>0</v>
      </c>
      <c r="AX11" s="92">
        <v>2.5</v>
      </c>
      <c r="AY11" s="92">
        <v>5</v>
      </c>
      <c r="AZ11" s="92">
        <v>7.5</v>
      </c>
      <c r="BA11" s="93">
        <v>10</v>
      </c>
      <c r="BB11" s="7"/>
      <c r="BC11" s="6"/>
      <c r="BD11" s="36">
        <v>1</v>
      </c>
      <c r="BE11" s="92">
        <v>1</v>
      </c>
      <c r="BF11" s="92">
        <v>1</v>
      </c>
      <c r="BG11" s="92">
        <v>1</v>
      </c>
      <c r="BH11" s="92">
        <v>1</v>
      </c>
      <c r="BI11" s="92">
        <v>1</v>
      </c>
      <c r="BJ11" s="92">
        <v>1</v>
      </c>
      <c r="BK11" s="92">
        <v>1</v>
      </c>
      <c r="BL11" s="92">
        <v>1</v>
      </c>
      <c r="BM11" s="37">
        <v>1</v>
      </c>
      <c r="BN11" s="91">
        <v>0</v>
      </c>
      <c r="BO11" s="92">
        <v>2.5</v>
      </c>
      <c r="BP11" s="92">
        <v>5</v>
      </c>
      <c r="BQ11" s="92">
        <v>7.5</v>
      </c>
      <c r="BR11" s="93">
        <v>10</v>
      </c>
      <c r="BS11" s="5"/>
      <c r="BT11" s="91">
        <v>1.43</v>
      </c>
      <c r="BU11" s="92">
        <v>1.43</v>
      </c>
      <c r="BV11" s="102">
        <v>1.43</v>
      </c>
      <c r="BW11" s="92">
        <v>1.43</v>
      </c>
      <c r="BX11" s="92">
        <v>1.43</v>
      </c>
      <c r="BY11" s="92">
        <v>1.43</v>
      </c>
      <c r="BZ11" s="39">
        <v>1.43</v>
      </c>
      <c r="CA11" s="91">
        <v>0</v>
      </c>
      <c r="CB11" s="92">
        <v>0</v>
      </c>
      <c r="CC11" s="92">
        <v>2.5</v>
      </c>
      <c r="CD11" s="92">
        <v>5</v>
      </c>
      <c r="CE11" s="92">
        <v>7.5</v>
      </c>
      <c r="CF11" s="93">
        <v>10</v>
      </c>
      <c r="CG11" s="7"/>
      <c r="CH11" s="91">
        <v>2.5</v>
      </c>
      <c r="CI11" s="38">
        <v>2.5</v>
      </c>
      <c r="CJ11" s="92">
        <v>2.5</v>
      </c>
      <c r="CK11" s="93">
        <v>2.5</v>
      </c>
      <c r="CL11" s="36">
        <v>0</v>
      </c>
      <c r="CM11" s="92">
        <v>2.5</v>
      </c>
      <c r="CN11" s="102">
        <v>5</v>
      </c>
      <c r="CO11" s="92">
        <v>7.5</v>
      </c>
      <c r="CP11" s="37">
        <v>10</v>
      </c>
      <c r="CQ11" s="7"/>
      <c r="CR11" s="91">
        <v>2.5</v>
      </c>
      <c r="CS11" s="38">
        <v>2.5</v>
      </c>
      <c r="CT11" s="92">
        <v>2.5</v>
      </c>
      <c r="CU11" s="93">
        <v>2.5</v>
      </c>
      <c r="CV11" s="36">
        <v>0</v>
      </c>
      <c r="CW11" s="92">
        <v>2.5</v>
      </c>
      <c r="CX11" s="102">
        <v>5</v>
      </c>
      <c r="CY11" s="92">
        <v>7.5</v>
      </c>
      <c r="CZ11" s="37">
        <v>10</v>
      </c>
      <c r="DA11" s="5"/>
      <c r="DB11" s="91">
        <v>1.67</v>
      </c>
      <c r="DC11" s="95">
        <v>1.67</v>
      </c>
      <c r="DD11" s="95">
        <v>1.67</v>
      </c>
      <c r="DE11" s="95">
        <v>1.67</v>
      </c>
      <c r="DF11" s="95">
        <v>1.67</v>
      </c>
      <c r="DG11" s="95">
        <v>1.67</v>
      </c>
      <c r="DH11" s="40">
        <v>0</v>
      </c>
      <c r="DI11" s="41">
        <v>2.5</v>
      </c>
      <c r="DJ11" s="42">
        <v>5</v>
      </c>
      <c r="DK11" s="41">
        <v>7.5</v>
      </c>
      <c r="DL11" s="43">
        <v>10</v>
      </c>
      <c r="DM11" s="3"/>
      <c r="DN11" s="91">
        <v>5</v>
      </c>
      <c r="DO11" s="93">
        <v>5</v>
      </c>
      <c r="DP11" s="91">
        <v>0</v>
      </c>
      <c r="DQ11" s="92">
        <v>2.5</v>
      </c>
      <c r="DR11" s="92">
        <v>5</v>
      </c>
      <c r="DS11" s="92">
        <v>7.5</v>
      </c>
      <c r="DT11" s="93">
        <v>10</v>
      </c>
      <c r="DU11" s="2"/>
      <c r="DV11" s="91">
        <v>1.43</v>
      </c>
      <c r="DW11" s="92">
        <v>1.43</v>
      </c>
      <c r="DX11" s="92">
        <v>1.43</v>
      </c>
      <c r="DY11" s="92">
        <v>1.43</v>
      </c>
      <c r="DZ11" s="92">
        <v>1.43</v>
      </c>
      <c r="EA11" s="92">
        <v>1.43</v>
      </c>
      <c r="EB11" s="93">
        <v>1.43</v>
      </c>
      <c r="EC11" s="91">
        <v>0</v>
      </c>
      <c r="ED11" s="92">
        <v>2.5</v>
      </c>
      <c r="EE11" s="92">
        <v>5</v>
      </c>
      <c r="EF11" s="92">
        <v>7.5</v>
      </c>
      <c r="EG11" s="93">
        <v>10</v>
      </c>
      <c r="EH11" s="7"/>
      <c r="EI11" s="1"/>
      <c r="EJ11" s="95">
        <v>0</v>
      </c>
      <c r="EK11" s="92">
        <v>5</v>
      </c>
      <c r="EL11" s="92">
        <v>7.5</v>
      </c>
      <c r="EM11" s="93">
        <v>10</v>
      </c>
      <c r="EN11" s="108"/>
      <c r="EO11" s="7"/>
      <c r="EP11" s="95">
        <v>0</v>
      </c>
      <c r="EQ11" s="92">
        <v>5</v>
      </c>
      <c r="ER11" s="92">
        <v>7.5</v>
      </c>
      <c r="ES11" s="93">
        <v>10</v>
      </c>
      <c r="ET11" s="5"/>
      <c r="EU11" s="7"/>
      <c r="EV11" s="6"/>
      <c r="EW11" s="1"/>
      <c r="EX11" s="95">
        <v>0</v>
      </c>
      <c r="EY11" s="92">
        <v>5</v>
      </c>
      <c r="EZ11" s="92">
        <v>7.5</v>
      </c>
      <c r="FA11" s="93">
        <v>10</v>
      </c>
      <c r="FB11" s="3"/>
      <c r="FC11" s="7"/>
      <c r="FD11" s="91">
        <v>0</v>
      </c>
      <c r="FE11" s="92">
        <v>5</v>
      </c>
      <c r="FF11" s="92">
        <v>7.5</v>
      </c>
      <c r="FG11" s="93">
        <v>10</v>
      </c>
      <c r="FH11" s="3"/>
      <c r="FI11" s="7"/>
      <c r="FJ11" s="91">
        <v>0</v>
      </c>
      <c r="FK11" s="92">
        <v>5</v>
      </c>
      <c r="FL11" s="92">
        <v>7.5</v>
      </c>
      <c r="FM11" s="93">
        <v>10</v>
      </c>
      <c r="FN11" s="3"/>
      <c r="FO11" s="7"/>
      <c r="FP11" s="6"/>
      <c r="FQ11" s="1"/>
    </row>
    <row r="12" spans="1:173" ht="133.5" customHeight="1">
      <c r="A12" s="44">
        <v>17</v>
      </c>
      <c r="B12" s="110" t="s">
        <v>133</v>
      </c>
      <c r="C12" s="110"/>
      <c r="D12" s="45">
        <v>538</v>
      </c>
      <c r="E12" s="46">
        <v>58</v>
      </c>
      <c r="F12" s="47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9">
        <v>1</v>
      </c>
      <c r="M12" s="50">
        <v>3</v>
      </c>
      <c r="N12" s="48">
        <v>2</v>
      </c>
      <c r="O12" s="48">
        <v>12</v>
      </c>
      <c r="P12" s="48">
        <v>31</v>
      </c>
      <c r="Q12" s="48">
        <v>9</v>
      </c>
      <c r="R12" s="51">
        <f>((SUM(F12:L12)*1.43)+(M12*0+N12*2.5+O12*5+P12*7.5+Q12*10)/$E12)/2</f>
        <v>8.3455172413793104</v>
      </c>
      <c r="S12" s="47">
        <v>1</v>
      </c>
      <c r="T12" s="48">
        <v>1</v>
      </c>
      <c r="U12" s="48">
        <v>1</v>
      </c>
      <c r="V12" s="48">
        <v>1</v>
      </c>
      <c r="W12" s="48">
        <v>1</v>
      </c>
      <c r="X12" s="48">
        <v>1</v>
      </c>
      <c r="Y12" s="48">
        <v>1</v>
      </c>
      <c r="Z12" s="48">
        <v>1</v>
      </c>
      <c r="AA12" s="48">
        <v>1</v>
      </c>
      <c r="AB12" s="49">
        <v>1</v>
      </c>
      <c r="AC12" s="50">
        <v>3</v>
      </c>
      <c r="AD12" s="48"/>
      <c r="AE12" s="48">
        <v>16</v>
      </c>
      <c r="AF12" s="48">
        <v>25</v>
      </c>
      <c r="AG12" s="48">
        <v>14</v>
      </c>
      <c r="AH12" s="51">
        <f>((SUM(S12:AB12)*1)+(AC12*0+AD12*2.5+AE12*5+AF12*7.5+AG12*10)/$E12)/2</f>
        <v>8.512931034482758</v>
      </c>
      <c r="AI12" s="47">
        <v>1</v>
      </c>
      <c r="AJ12" s="48">
        <v>1</v>
      </c>
      <c r="AK12" s="48"/>
      <c r="AL12" s="52">
        <v>1</v>
      </c>
      <c r="AM12" s="47">
        <v>2</v>
      </c>
      <c r="AN12" s="48">
        <v>1</v>
      </c>
      <c r="AO12" s="48">
        <v>15</v>
      </c>
      <c r="AP12" s="48">
        <v>29</v>
      </c>
      <c r="AQ12" s="49">
        <v>9</v>
      </c>
      <c r="AR12" s="53">
        <f>(SUM(AI12:AL12)*2.5+(AM12*0+AN12*2.5+AO12*5+AP12*7.5+AQ12*10)/$E12)/2</f>
        <v>7.068965517241379</v>
      </c>
      <c r="AS12" s="47">
        <v>1</v>
      </c>
      <c r="AT12" s="48"/>
      <c r="AU12" s="48">
        <v>1</v>
      </c>
      <c r="AV12" s="49">
        <v>1</v>
      </c>
      <c r="AW12" s="47"/>
      <c r="AX12" s="48">
        <v>2</v>
      </c>
      <c r="AY12" s="48">
        <v>19</v>
      </c>
      <c r="AZ12" s="48">
        <v>29</v>
      </c>
      <c r="BA12" s="49">
        <v>8</v>
      </c>
      <c r="BB12" s="54">
        <f>(SUM(AS12:AV12)*2.5+(AW12*0+AX12*2.5+AY12*5+AZ12*7.5+BA12*10)/$E12)/2</f>
        <v>7.1767241379310347</v>
      </c>
      <c r="BC12" s="55">
        <f>(R12+AH12+AR12+BB12)/4</f>
        <v>7.7760344827586207</v>
      </c>
      <c r="BD12" s="47"/>
      <c r="BE12" s="48"/>
      <c r="BF12" s="48">
        <v>1</v>
      </c>
      <c r="BG12" s="48"/>
      <c r="BH12" s="48">
        <v>1</v>
      </c>
      <c r="BI12" s="48"/>
      <c r="BJ12" s="48">
        <v>1</v>
      </c>
      <c r="BK12" s="48">
        <v>1</v>
      </c>
      <c r="BL12" s="48">
        <v>1</v>
      </c>
      <c r="BM12" s="49">
        <v>1</v>
      </c>
      <c r="BN12" s="47">
        <v>5</v>
      </c>
      <c r="BO12" s="48">
        <v>5</v>
      </c>
      <c r="BP12" s="48">
        <v>21</v>
      </c>
      <c r="BQ12" s="48">
        <v>20</v>
      </c>
      <c r="BR12" s="49">
        <v>7</v>
      </c>
      <c r="BS12" s="54">
        <f>((SUM(BD12:BM12)*1+(BN12*0+BO12*2.5+BP12*5+BQ12*7.5+BR12*10)/$E12))/2</f>
        <v>5.9094827586206895</v>
      </c>
      <c r="BT12" s="47">
        <v>1</v>
      </c>
      <c r="BU12" s="48"/>
      <c r="BV12" s="48">
        <v>1</v>
      </c>
      <c r="BW12" s="48"/>
      <c r="BX12" s="48"/>
      <c r="BY12" s="48">
        <v>1</v>
      </c>
      <c r="BZ12" s="49">
        <v>1</v>
      </c>
      <c r="CA12" s="47">
        <v>4</v>
      </c>
      <c r="CB12" s="48">
        <v>33</v>
      </c>
      <c r="CC12" s="48">
        <v>15</v>
      </c>
      <c r="CD12" s="48">
        <v>5</v>
      </c>
      <c r="CE12" s="48">
        <v>11</v>
      </c>
      <c r="CF12" s="49">
        <v>39</v>
      </c>
      <c r="CG12" s="54">
        <f>((SUM(BT12:BZ12)*1.43+(CA12*0+CB12*0+CC12*2.5+CD12*5+CE12*7.5+CF12*10)/$E12))/2</f>
        <v>7.4720689655172414</v>
      </c>
      <c r="CH12" s="47">
        <v>1</v>
      </c>
      <c r="CI12" s="48"/>
      <c r="CJ12" s="48"/>
      <c r="CK12" s="49"/>
      <c r="CL12" s="50"/>
      <c r="CM12" s="50">
        <v>3</v>
      </c>
      <c r="CN12" s="48">
        <v>24</v>
      </c>
      <c r="CO12" s="48">
        <v>11</v>
      </c>
      <c r="CP12" s="52">
        <v>15</v>
      </c>
      <c r="CQ12" s="56">
        <f>((SUM(CH12:CK12)*2.5+(CL12*0+CM12*2.5+CN12*5+CO12*7.5+CP12*10)/$E12)/2)</f>
        <v>4.3534482758620694</v>
      </c>
      <c r="CR12" s="47"/>
      <c r="CS12" s="48"/>
      <c r="CT12" s="48"/>
      <c r="CU12" s="49"/>
      <c r="CV12" s="47">
        <v>5</v>
      </c>
      <c r="CW12" s="48">
        <v>7</v>
      </c>
      <c r="CX12" s="48">
        <v>8</v>
      </c>
      <c r="CY12" s="48">
        <v>23</v>
      </c>
      <c r="CZ12" s="49">
        <v>17</v>
      </c>
      <c r="DA12" s="56">
        <f>((SUM(CR12:CU12)*2.5+(CV12*0+CW12*2.5+CX12*5+CY12*7.5+CZ12*10)/$E12)/2)</f>
        <v>3.4482758620689653</v>
      </c>
      <c r="DB12" s="47">
        <v>1</v>
      </c>
      <c r="DC12" s="48">
        <v>1</v>
      </c>
      <c r="DD12" s="48">
        <v>1</v>
      </c>
      <c r="DE12" s="48">
        <v>1</v>
      </c>
      <c r="DF12" s="48"/>
      <c r="DG12" s="49"/>
      <c r="DH12" s="57">
        <v>2</v>
      </c>
      <c r="DI12" s="58">
        <v>4</v>
      </c>
      <c r="DJ12" s="58">
        <v>21</v>
      </c>
      <c r="DK12" s="58">
        <v>18</v>
      </c>
      <c r="DL12" s="59">
        <v>15</v>
      </c>
      <c r="DM12" s="60">
        <f>((SUM(DB12:DG12)*1.67+(DH12*0+DI12*2.5+DJ12*5+DK12*7.5+DL12*10)/$E12)/2)</f>
        <v>6.7882758620689652</v>
      </c>
      <c r="DN12" s="47">
        <v>1</v>
      </c>
      <c r="DO12" s="49"/>
      <c r="DP12" s="47">
        <v>10</v>
      </c>
      <c r="DQ12" s="48">
        <v>2</v>
      </c>
      <c r="DR12" s="48">
        <v>15</v>
      </c>
      <c r="DS12" s="48">
        <v>27</v>
      </c>
      <c r="DT12" s="49">
        <v>6</v>
      </c>
      <c r="DU12" s="60">
        <f>((SUM(DN12:DO12)*5+(DP12*0+DQ12*2.5+DR12*5+DS12*7.5+DT12*10)/$E12)/2)</f>
        <v>5.4525862068965516</v>
      </c>
      <c r="DV12" s="47"/>
      <c r="DW12" s="48"/>
      <c r="DX12" s="48"/>
      <c r="DY12" s="48"/>
      <c r="DZ12" s="48"/>
      <c r="EA12" s="48"/>
      <c r="EB12" s="49"/>
      <c r="EC12" s="47">
        <v>12</v>
      </c>
      <c r="ED12" s="48">
        <v>1</v>
      </c>
      <c r="EE12" s="48">
        <v>24</v>
      </c>
      <c r="EF12" s="48">
        <v>19</v>
      </c>
      <c r="EG12" s="49">
        <v>4</v>
      </c>
      <c r="EH12" s="56">
        <f>((SUM(DV12:EB12)*1.43+(EC12*0+ED12*2.5+EE12*5+EF12*7.5+EG12*10)/$E12)/2)</f>
        <v>2.6293103448275863</v>
      </c>
      <c r="EI12" s="61">
        <f>(BS12+CG12+CQ12+DA12+DM12+DU12+EH12)/7</f>
        <v>5.1504926108374383</v>
      </c>
      <c r="EJ12" s="50">
        <v>1</v>
      </c>
      <c r="EK12" s="48">
        <v>8</v>
      </c>
      <c r="EL12" s="48">
        <v>21</v>
      </c>
      <c r="EM12" s="48">
        <v>28</v>
      </c>
      <c r="EN12" s="62">
        <f>(EJ12*0+EK12*5+EL12*7.5+EM12*10)/$E12</f>
        <v>8.2327586206896548</v>
      </c>
      <c r="EO12" s="63">
        <f>SUM(EK12:EM12)/$E12</f>
        <v>0.98275862068965514</v>
      </c>
      <c r="EP12" s="50"/>
      <c r="EQ12" s="48">
        <v>4</v>
      </c>
      <c r="ER12" s="48">
        <v>21</v>
      </c>
      <c r="ES12" s="48">
        <v>33</v>
      </c>
      <c r="ET12" s="54">
        <f>(EP12*0+EQ12*5+ER12*7.5+ES12*10)/$E12</f>
        <v>8.75</v>
      </c>
      <c r="EU12" s="63">
        <f>SUM(EQ12:ES12)/$E12</f>
        <v>1</v>
      </c>
      <c r="EV12" s="64">
        <f>(EN12+ET12)/2</f>
        <v>8.4913793103448274</v>
      </c>
      <c r="EW12" s="65">
        <f>(SUM(EK12:EM12)+SUM(EQ12:ES12))/($E12*2)</f>
        <v>0.99137931034482762</v>
      </c>
      <c r="EX12" s="50">
        <v>5</v>
      </c>
      <c r="EY12" s="48">
        <v>16</v>
      </c>
      <c r="EZ12" s="48">
        <v>27</v>
      </c>
      <c r="FA12" s="52">
        <v>10</v>
      </c>
      <c r="FB12" s="54">
        <f>(EX12*0+EY12*5+EZ12*7.5+FA12*10)/$E12</f>
        <v>6.5948275862068968</v>
      </c>
      <c r="FC12" s="63">
        <f>SUM(EY12:FA12)/$E12</f>
        <v>0.91379310344827591</v>
      </c>
      <c r="FD12" s="50"/>
      <c r="FE12" s="48">
        <v>7</v>
      </c>
      <c r="FF12" s="48">
        <v>29</v>
      </c>
      <c r="FG12" s="52">
        <v>22</v>
      </c>
      <c r="FH12" s="54">
        <f>(FD12*0+FE12*5+FF12*7.5+FG12*10)/$E12</f>
        <v>8.1465517241379306</v>
      </c>
      <c r="FI12" s="63">
        <f>SUM(FE12:FG12)/$E12</f>
        <v>1</v>
      </c>
      <c r="FJ12" s="50">
        <v>1</v>
      </c>
      <c r="FK12" s="48">
        <v>9</v>
      </c>
      <c r="FL12" s="48">
        <v>29</v>
      </c>
      <c r="FM12" s="52">
        <v>19</v>
      </c>
      <c r="FN12" s="54">
        <f>(FJ12*0+FK12*5+FL12*7.5+FM12*10)/$E12</f>
        <v>7.8017241379310347</v>
      </c>
      <c r="FO12" s="63">
        <f>SUM(FK12:FM12)/$E12</f>
        <v>0.98275862068965514</v>
      </c>
      <c r="FP12" s="55">
        <f>(FB12+FH12+FN12)/3</f>
        <v>7.514367816091954</v>
      </c>
      <c r="FQ12" s="65">
        <f>(SUM(FE12:FG12)+SUM(FK12:FM12)+SUM(EY12:FA12))/($E12*3)</f>
        <v>0.96551724137931039</v>
      </c>
    </row>
    <row r="13" spans="1:173" ht="129" customHeight="1">
      <c r="A13" s="66">
        <v>18</v>
      </c>
      <c r="B13" s="111" t="s">
        <v>134</v>
      </c>
      <c r="C13" s="111"/>
      <c r="D13" s="67">
        <v>398</v>
      </c>
      <c r="E13" s="68">
        <v>132</v>
      </c>
      <c r="F13" s="57">
        <v>1</v>
      </c>
      <c r="G13" s="58">
        <v>1</v>
      </c>
      <c r="H13" s="58">
        <v>1</v>
      </c>
      <c r="I13" s="58">
        <v>1</v>
      </c>
      <c r="J13" s="58">
        <v>1</v>
      </c>
      <c r="K13" s="58">
        <v>1</v>
      </c>
      <c r="L13" s="59">
        <v>1</v>
      </c>
      <c r="M13" s="69"/>
      <c r="N13" s="58"/>
      <c r="O13" s="58"/>
      <c r="P13" s="58">
        <v>33</v>
      </c>
      <c r="Q13" s="58">
        <v>99</v>
      </c>
      <c r="R13" s="53">
        <f>((SUM(F13:L13)*1.43)+(M13*0+N13*2.5+O13*5+P13*7.5+Q13*10)/$E13)/2</f>
        <v>9.692499999999999</v>
      </c>
      <c r="S13" s="57">
        <v>1</v>
      </c>
      <c r="T13" s="58">
        <v>1</v>
      </c>
      <c r="U13" s="58">
        <v>1</v>
      </c>
      <c r="V13" s="58">
        <v>1</v>
      </c>
      <c r="W13" s="58">
        <v>1</v>
      </c>
      <c r="X13" s="58">
        <v>1</v>
      </c>
      <c r="Y13" s="58">
        <v>1</v>
      </c>
      <c r="Z13" s="58">
        <v>1</v>
      </c>
      <c r="AA13" s="58">
        <v>1</v>
      </c>
      <c r="AB13" s="59">
        <v>1</v>
      </c>
      <c r="AC13" s="69"/>
      <c r="AD13" s="58"/>
      <c r="AE13" s="58"/>
      <c r="AF13" s="58"/>
      <c r="AG13" s="58">
        <v>132</v>
      </c>
      <c r="AH13" s="53">
        <f>((SUM(S13:AB13)*1)+(AC13*0+AD13*2.5+AE13*5+AF13*7.5+AG13*10)/$E13)/2</f>
        <v>10</v>
      </c>
      <c r="AI13" s="57">
        <v>1</v>
      </c>
      <c r="AJ13" s="58">
        <v>1</v>
      </c>
      <c r="AK13" s="58">
        <v>1</v>
      </c>
      <c r="AL13" s="70"/>
      <c r="AM13" s="57"/>
      <c r="AN13" s="58"/>
      <c r="AO13" s="58">
        <v>3</v>
      </c>
      <c r="AP13" s="58">
        <v>129</v>
      </c>
      <c r="AQ13" s="59"/>
      <c r="AR13" s="53">
        <f>(SUM(AI13:AL13)*2.5+(AM13*0+AN13*2.5+AO13*5+AP13*7.5+AQ13*10)/$E13)/2</f>
        <v>7.4715909090909092</v>
      </c>
      <c r="AS13" s="57">
        <v>1</v>
      </c>
      <c r="AT13" s="58">
        <v>1</v>
      </c>
      <c r="AU13" s="58">
        <v>1</v>
      </c>
      <c r="AV13" s="59"/>
      <c r="AW13" s="57"/>
      <c r="AX13" s="58"/>
      <c r="AY13" s="58">
        <v>25</v>
      </c>
      <c r="AZ13" s="58">
        <v>107</v>
      </c>
      <c r="BA13" s="59"/>
      <c r="BB13" s="62">
        <f>(SUM(AS13:AV13)*2.5+(AW13*0+AX13*2.5+AY13*5+AZ13*7.5+BA13*10)/$E13)/2</f>
        <v>7.2632575757575761</v>
      </c>
      <c r="BC13" s="55">
        <f>(R13+AH13+AR13+BB13)/4</f>
        <v>8.6068371212121217</v>
      </c>
      <c r="BD13" s="57">
        <v>1</v>
      </c>
      <c r="BE13" s="58">
        <v>1</v>
      </c>
      <c r="BF13" s="58">
        <v>1</v>
      </c>
      <c r="BG13" s="58">
        <v>1</v>
      </c>
      <c r="BH13" s="58">
        <v>1</v>
      </c>
      <c r="BI13" s="58">
        <v>1</v>
      </c>
      <c r="BJ13" s="58">
        <v>1</v>
      </c>
      <c r="BK13" s="58"/>
      <c r="BL13" s="58">
        <v>1</v>
      </c>
      <c r="BM13" s="59">
        <v>1</v>
      </c>
      <c r="BN13" s="57"/>
      <c r="BO13" s="58"/>
      <c r="BP13" s="58"/>
      <c r="BQ13" s="58">
        <v>27</v>
      </c>
      <c r="BR13" s="59">
        <v>105</v>
      </c>
      <c r="BS13" s="62">
        <f>((SUM(BD13:BM13)*1+(BN13*0+BO13*2.5+BP13*5+BQ13*7.5+BR13*10)/$E13))/2</f>
        <v>9.2443181818181817</v>
      </c>
      <c r="BT13" s="57">
        <v>1</v>
      </c>
      <c r="BU13" s="58">
        <v>1</v>
      </c>
      <c r="BV13" s="58">
        <v>1</v>
      </c>
      <c r="BW13" s="58"/>
      <c r="BX13" s="58">
        <v>1</v>
      </c>
      <c r="BY13" s="58">
        <v>1</v>
      </c>
      <c r="BZ13" s="59">
        <v>1</v>
      </c>
      <c r="CA13" s="57"/>
      <c r="CB13" s="58"/>
      <c r="CC13" s="58">
        <v>17</v>
      </c>
      <c r="CD13" s="58">
        <v>11</v>
      </c>
      <c r="CE13" s="58">
        <v>83</v>
      </c>
      <c r="CF13" s="59">
        <v>21</v>
      </c>
      <c r="CG13" s="54">
        <f>((SUM(BT13:BZ13)*1.43+(CA13*0+CB13*0+CC13*2.5+CD13*5+CE13*7.5+CF13*10)/$E13))/2</f>
        <v>7.8127272727272725</v>
      </c>
      <c r="CH13" s="57">
        <v>1</v>
      </c>
      <c r="CI13" s="58"/>
      <c r="CJ13" s="58">
        <v>1</v>
      </c>
      <c r="CK13" s="59"/>
      <c r="CL13" s="69"/>
      <c r="CM13" s="69"/>
      <c r="CN13" s="58">
        <v>31</v>
      </c>
      <c r="CO13" s="58">
        <v>55</v>
      </c>
      <c r="CP13" s="70">
        <v>46</v>
      </c>
      <c r="CQ13" s="56">
        <f>((SUM(CH13:CK13)*2.5+(CL13*0+CM13*2.5+CN13*5+CO13*7.5+CP13*10)/$E13)/2)</f>
        <v>6.392045454545455</v>
      </c>
      <c r="CR13" s="57"/>
      <c r="CS13" s="58"/>
      <c r="CT13" s="58"/>
      <c r="CU13" s="59"/>
      <c r="CV13" s="57"/>
      <c r="CW13" s="58">
        <v>92</v>
      </c>
      <c r="CX13" s="58">
        <v>40</v>
      </c>
      <c r="CY13" s="58"/>
      <c r="CZ13" s="59"/>
      <c r="DA13" s="56">
        <f>((SUM(CR13:CU13)*2.5+(CV13*0+CW13*2.5+CX13*5+CY13*7.5+CZ13*10)/$E13)/2)</f>
        <v>1.6287878787878789</v>
      </c>
      <c r="DB13" s="57">
        <v>1</v>
      </c>
      <c r="DC13" s="58">
        <v>1</v>
      </c>
      <c r="DD13" s="58"/>
      <c r="DE13" s="58">
        <v>1</v>
      </c>
      <c r="DF13" s="58"/>
      <c r="DG13" s="59">
        <v>1</v>
      </c>
      <c r="DH13" s="57"/>
      <c r="DI13" s="58"/>
      <c r="DJ13" s="58">
        <v>23</v>
      </c>
      <c r="DK13" s="58">
        <v>101</v>
      </c>
      <c r="DL13" s="59">
        <v>8</v>
      </c>
      <c r="DM13" s="60">
        <f>((SUM(DB13:DG13)*1.67+(DH13*0+DI13*2.5+DJ13*5+DK13*7.5+DL13*10)/$E13)/2)</f>
        <v>6.9479545454545448</v>
      </c>
      <c r="DN13" s="57">
        <v>1</v>
      </c>
      <c r="DO13" s="59">
        <v>1</v>
      </c>
      <c r="DP13" s="57"/>
      <c r="DQ13" s="58"/>
      <c r="DR13" s="58">
        <v>29</v>
      </c>
      <c r="DS13" s="58">
        <v>79</v>
      </c>
      <c r="DT13" s="59">
        <v>24</v>
      </c>
      <c r="DU13" s="60">
        <f>((SUM(DN13:DO13)*5+(DP13*0+DQ13*2.5+DR13*5+DS13*7.5+DT13*10)/$E13)/2)</f>
        <v>8.7026515151515156</v>
      </c>
      <c r="DV13" s="57">
        <v>1</v>
      </c>
      <c r="DW13" s="58"/>
      <c r="DX13" s="58"/>
      <c r="DY13" s="58"/>
      <c r="DZ13" s="58"/>
      <c r="EA13" s="58">
        <v>1</v>
      </c>
      <c r="EB13" s="59">
        <v>1</v>
      </c>
      <c r="EC13" s="57"/>
      <c r="ED13" s="58"/>
      <c r="EE13" s="58">
        <v>26</v>
      </c>
      <c r="EF13" s="58">
        <v>106</v>
      </c>
      <c r="EG13" s="59"/>
      <c r="EH13" s="56">
        <f>((SUM(DV13:EB13)*1.43+(EC13*0+ED13*2.5+EE13*5+EF13*7.5+EG13*10)/$E13)/2)</f>
        <v>5.6487878787878785</v>
      </c>
      <c r="EI13" s="61">
        <f>(BS13+CG13+CQ13+DA13+DM13+DU13+EH13)/7</f>
        <v>6.6253246753246753</v>
      </c>
      <c r="EJ13" s="69"/>
      <c r="EK13" s="58"/>
      <c r="EL13" s="58">
        <v>17</v>
      </c>
      <c r="EM13" s="58">
        <v>115</v>
      </c>
      <c r="EN13" s="62">
        <f>(EJ13*0+EK13*5+EL13*7.5+EM13*10)/$E13</f>
        <v>9.6780303030303028</v>
      </c>
      <c r="EO13" s="71">
        <f>SUM(EK13:EM13)/$E13</f>
        <v>1</v>
      </c>
      <c r="EP13" s="69"/>
      <c r="EQ13" s="58"/>
      <c r="ER13" s="58">
        <v>3</v>
      </c>
      <c r="ES13" s="58">
        <v>129</v>
      </c>
      <c r="ET13" s="62">
        <f>(EP13*0+EQ13*5+ER13*7.5+ES13*10)/$E13</f>
        <v>9.9431818181818183</v>
      </c>
      <c r="EU13" s="71">
        <f>SUM(EQ13:ES13)/$E13</f>
        <v>1</v>
      </c>
      <c r="EV13" s="64">
        <f>(EN13+ET13)/2</f>
        <v>9.8106060606060606</v>
      </c>
      <c r="EW13" s="72">
        <f>(SUM(EK13:EM13)+SUM(EQ13:ES13))/($E13*2)</f>
        <v>1</v>
      </c>
      <c r="EX13" s="69"/>
      <c r="EY13" s="58"/>
      <c r="EZ13" s="58">
        <v>4</v>
      </c>
      <c r="FA13" s="70">
        <v>128</v>
      </c>
      <c r="FB13" s="54">
        <f>(EX13*0+EY13*5+EZ13*7.5+FA13*10)/$E13</f>
        <v>9.9242424242424239</v>
      </c>
      <c r="FC13" s="71">
        <f>SUM(EY13:FA13)/$E13</f>
        <v>1</v>
      </c>
      <c r="FD13" s="69"/>
      <c r="FE13" s="58"/>
      <c r="FF13" s="58">
        <v>15</v>
      </c>
      <c r="FG13" s="70">
        <v>117</v>
      </c>
      <c r="FH13" s="54">
        <f>(FD13*0+FE13*5+FF13*7.5+FG13*10)/$E13</f>
        <v>9.7159090909090917</v>
      </c>
      <c r="FI13" s="71">
        <f>SUM(FE13:FG13)/$E13</f>
        <v>1</v>
      </c>
      <c r="FJ13" s="69"/>
      <c r="FK13" s="58"/>
      <c r="FL13" s="58">
        <v>3</v>
      </c>
      <c r="FM13" s="70">
        <v>129</v>
      </c>
      <c r="FN13" s="54">
        <f>(FJ13*0+FK13*5+FL13*7.5+FM13*10)/$E13</f>
        <v>9.9431818181818183</v>
      </c>
      <c r="FO13" s="71">
        <f>SUM(FK13:FM13)/$E13</f>
        <v>1</v>
      </c>
      <c r="FP13" s="64">
        <f>(FB13+FH13+FN13)/3</f>
        <v>9.8611111111111125</v>
      </c>
      <c r="FQ13" s="72">
        <f>(SUM(FE13:FG13)+SUM(FK13:FM13)+SUM(EY13:FA13))/($E13*3)</f>
        <v>1</v>
      </c>
    </row>
    <row r="14" spans="1:173" ht="107.25" customHeight="1">
      <c r="A14" s="73">
        <v>19</v>
      </c>
      <c r="B14" s="112" t="s">
        <v>135</v>
      </c>
      <c r="C14" s="112"/>
      <c r="D14" s="74">
        <v>485</v>
      </c>
      <c r="E14" s="75">
        <v>70</v>
      </c>
      <c r="F14" s="57">
        <v>1</v>
      </c>
      <c r="G14" s="58">
        <v>1</v>
      </c>
      <c r="H14" s="58">
        <v>1</v>
      </c>
      <c r="I14" s="58">
        <v>1</v>
      </c>
      <c r="J14" s="58">
        <v>1</v>
      </c>
      <c r="K14" s="58">
        <v>1</v>
      </c>
      <c r="L14" s="59">
        <v>1</v>
      </c>
      <c r="M14" s="69">
        <v>2</v>
      </c>
      <c r="N14" s="58">
        <v>1</v>
      </c>
      <c r="O14" s="58">
        <v>2</v>
      </c>
      <c r="P14" s="58">
        <v>29</v>
      </c>
      <c r="Q14" s="58">
        <v>36</v>
      </c>
      <c r="R14" s="53">
        <f>((SUM(F14:L14)*1.43)+(M14*0+N14*2.5+O14*5+P14*7.5+Q14*10)/$E14)/2</f>
        <v>9.2192857142857143</v>
      </c>
      <c r="S14" s="57">
        <v>1</v>
      </c>
      <c r="T14" s="58">
        <v>1</v>
      </c>
      <c r="U14" s="58">
        <v>1</v>
      </c>
      <c r="V14" s="58">
        <v>1</v>
      </c>
      <c r="W14" s="58">
        <v>1</v>
      </c>
      <c r="X14" s="58">
        <v>1</v>
      </c>
      <c r="Y14" s="58">
        <v>1</v>
      </c>
      <c r="Z14" s="58">
        <v>1</v>
      </c>
      <c r="AA14" s="58">
        <v>1</v>
      </c>
      <c r="AB14" s="59">
        <v>1</v>
      </c>
      <c r="AC14" s="76">
        <v>3</v>
      </c>
      <c r="AD14" s="77">
        <v>2</v>
      </c>
      <c r="AE14" s="77">
        <v>4</v>
      </c>
      <c r="AF14" s="77">
        <v>28</v>
      </c>
      <c r="AG14" s="77">
        <v>33</v>
      </c>
      <c r="AH14" s="53">
        <f>((SUM(S14:AB14)*1)+(AC14*0+AD14*2.5+AE14*5+AF14*7.5+AG14*10)/$E14)/2</f>
        <v>9.0357142857142847</v>
      </c>
      <c r="AI14" s="78">
        <v>1</v>
      </c>
      <c r="AJ14" s="77">
        <v>1</v>
      </c>
      <c r="AK14" s="77">
        <v>1</v>
      </c>
      <c r="AL14" s="79"/>
      <c r="AM14" s="78">
        <v>2</v>
      </c>
      <c r="AN14" s="77"/>
      <c r="AO14" s="77">
        <v>7</v>
      </c>
      <c r="AP14" s="77">
        <v>27</v>
      </c>
      <c r="AQ14" s="80">
        <v>34</v>
      </c>
      <c r="AR14" s="53">
        <f>(SUM(AI14:AL14)*2.5+(AM14*0+AN14*2.5+AO14*5+AP14*7.5+AQ14*10)/$E14)/2</f>
        <v>7.875</v>
      </c>
      <c r="AS14" s="81">
        <v>1</v>
      </c>
      <c r="AT14" s="82"/>
      <c r="AU14" s="82"/>
      <c r="AV14" s="83"/>
      <c r="AW14" s="81">
        <v>1</v>
      </c>
      <c r="AX14" s="82"/>
      <c r="AY14" s="82">
        <v>7</v>
      </c>
      <c r="AZ14" s="82">
        <v>31</v>
      </c>
      <c r="BA14" s="83">
        <v>31</v>
      </c>
      <c r="BB14" s="84">
        <f>(SUM(AS14:AV14)*2.5+(AW14*0+AX14*2.5+AY14*5+AZ14*7.5+BA14*10)/$E14)/2</f>
        <v>5.375</v>
      </c>
      <c r="BC14" s="55">
        <f>(R14+AH14+AR14+BB14)/4</f>
        <v>7.8762499999999998</v>
      </c>
      <c r="BD14" s="81">
        <v>1</v>
      </c>
      <c r="BE14" s="82"/>
      <c r="BF14" s="82"/>
      <c r="BG14" s="82"/>
      <c r="BH14" s="82">
        <v>1</v>
      </c>
      <c r="BI14" s="82"/>
      <c r="BJ14" s="82">
        <v>1</v>
      </c>
      <c r="BK14" s="82"/>
      <c r="BL14" s="82">
        <v>1</v>
      </c>
      <c r="BM14" s="83">
        <v>1</v>
      </c>
      <c r="BN14" s="81">
        <v>5</v>
      </c>
      <c r="BO14" s="82">
        <v>1</v>
      </c>
      <c r="BP14" s="82">
        <v>28</v>
      </c>
      <c r="BQ14" s="82">
        <v>18</v>
      </c>
      <c r="BR14" s="83">
        <v>18</v>
      </c>
      <c r="BS14" s="62">
        <f>((SUM(BD14:BM14)*1+(BN14*0+BO14*2.5+BP14*5+BQ14*7.5+BR14*10)/$E14))/2</f>
        <v>5.7678571428571423</v>
      </c>
      <c r="BT14" s="78">
        <v>1</v>
      </c>
      <c r="BU14" s="77">
        <v>1</v>
      </c>
      <c r="BV14" s="77"/>
      <c r="BW14" s="77"/>
      <c r="BX14" s="77">
        <v>1</v>
      </c>
      <c r="BY14" s="77"/>
      <c r="BZ14" s="80">
        <v>1</v>
      </c>
      <c r="CA14" s="78">
        <v>6</v>
      </c>
      <c r="CB14" s="77">
        <v>6</v>
      </c>
      <c r="CC14" s="77">
        <v>35</v>
      </c>
      <c r="CD14" s="77">
        <v>23</v>
      </c>
      <c r="CE14" s="77">
        <v>24</v>
      </c>
      <c r="CF14" s="80">
        <v>46</v>
      </c>
      <c r="CG14" s="54">
        <f>((SUM(BT14:BZ14)*1.43+(CA14*0+CB14*0+CC14*2.5+CD14*5+CE14*7.5+CF14*10)/$E14))/2</f>
        <v>8.8778571428571436</v>
      </c>
      <c r="CH14" s="78">
        <v>1</v>
      </c>
      <c r="CI14" s="77"/>
      <c r="CJ14" s="77">
        <v>1</v>
      </c>
      <c r="CK14" s="80"/>
      <c r="CL14" s="76"/>
      <c r="CM14" s="76">
        <v>3</v>
      </c>
      <c r="CN14" s="77">
        <v>18</v>
      </c>
      <c r="CO14" s="77">
        <v>17</v>
      </c>
      <c r="CP14" s="79">
        <v>29</v>
      </c>
      <c r="CQ14" s="56">
        <f>((SUM(CH14:CK14)*2.5+(CL14*0+CM14*2.5+CN14*5+CO14*7.5+CP14*10)/$E14)/2)</f>
        <v>6.1785714285714288</v>
      </c>
      <c r="CR14" s="78"/>
      <c r="CS14" s="77"/>
      <c r="CT14" s="77"/>
      <c r="CU14" s="80"/>
      <c r="CV14" s="78">
        <v>70</v>
      </c>
      <c r="CW14" s="77"/>
      <c r="CX14" s="77"/>
      <c r="CY14" s="77"/>
      <c r="CZ14" s="80"/>
      <c r="DA14" s="56">
        <f>((SUM(CR14:CU14)*2.5+(CV14*0+CW14*2.5+CX14*5+CY14*7.5+CZ14*10)/$E14)/2)</f>
        <v>0</v>
      </c>
      <c r="DB14" s="78">
        <v>1</v>
      </c>
      <c r="DC14" s="77">
        <v>1</v>
      </c>
      <c r="DD14" s="77"/>
      <c r="DE14" s="77">
        <v>1</v>
      </c>
      <c r="DF14" s="77"/>
      <c r="DG14" s="80">
        <v>1</v>
      </c>
      <c r="DH14" s="78">
        <v>5</v>
      </c>
      <c r="DI14" s="77">
        <v>1</v>
      </c>
      <c r="DJ14" s="77">
        <v>15</v>
      </c>
      <c r="DK14" s="77">
        <v>14</v>
      </c>
      <c r="DL14" s="80">
        <v>35</v>
      </c>
      <c r="DM14" s="60">
        <f>((SUM(DB14:DG14)*1.67+(DH14*0+DI14*2.5+DJ14*5+DK14*7.5+DL14*10)/$E14)/2)</f>
        <v>7.1435714285714287</v>
      </c>
      <c r="DN14" s="78"/>
      <c r="DO14" s="80"/>
      <c r="DP14" s="78">
        <v>20</v>
      </c>
      <c r="DQ14" s="77">
        <v>5</v>
      </c>
      <c r="DR14" s="77">
        <v>6</v>
      </c>
      <c r="DS14" s="77">
        <v>17</v>
      </c>
      <c r="DT14" s="80">
        <v>22</v>
      </c>
      <c r="DU14" s="60">
        <f>((SUM(DN14:DO14)*5+(DP14*0+DQ14*2.5+DR14*5+DS14*7.5+DT14*10)/$E14)/2)</f>
        <v>2.7857142857142856</v>
      </c>
      <c r="DV14" s="78">
        <v>1</v>
      </c>
      <c r="DW14" s="77"/>
      <c r="DX14" s="77"/>
      <c r="DY14" s="77"/>
      <c r="DZ14" s="77"/>
      <c r="EA14" s="77">
        <v>1</v>
      </c>
      <c r="EB14" s="80"/>
      <c r="EC14" s="78">
        <v>4</v>
      </c>
      <c r="ED14" s="77">
        <v>4</v>
      </c>
      <c r="EE14" s="77">
        <v>15</v>
      </c>
      <c r="EF14" s="77">
        <v>18</v>
      </c>
      <c r="EG14" s="80">
        <v>29</v>
      </c>
      <c r="EH14" s="56">
        <f>((SUM(DV14:EB14)*1.43+(EC14*0+ED14*2.5+EE14*5+EF14*7.5+EG14*10)/$E14)/2)</f>
        <v>5.072857142857143</v>
      </c>
      <c r="EI14" s="61">
        <f>(BS14+CG14+CQ14+DA14+DM14+DU14+EH14)/7</f>
        <v>5.1180612244897956</v>
      </c>
      <c r="EJ14" s="76">
        <v>2</v>
      </c>
      <c r="EK14" s="77">
        <v>5</v>
      </c>
      <c r="EL14" s="77">
        <v>26</v>
      </c>
      <c r="EM14" s="77">
        <v>37</v>
      </c>
      <c r="EN14" s="84">
        <f>(EJ14*0+EK14*5+EL14*7.5+EM14*10)/$E14</f>
        <v>8.4285714285714288</v>
      </c>
      <c r="EO14" s="85">
        <f>SUM(EK14:EM14)/$E14</f>
        <v>0.97142857142857142</v>
      </c>
      <c r="EP14" s="76">
        <v>7</v>
      </c>
      <c r="EQ14" s="77">
        <v>8</v>
      </c>
      <c r="ER14" s="77">
        <v>13</v>
      </c>
      <c r="ES14" s="77">
        <v>42</v>
      </c>
      <c r="ET14" s="84">
        <f>(EP14*0+EQ14*5+ER14*7.5+ES14*10)/$E14</f>
        <v>7.9642857142857144</v>
      </c>
      <c r="EU14" s="85">
        <f>SUM(EQ14:ES14)/$E14</f>
        <v>0.9</v>
      </c>
      <c r="EV14" s="64">
        <f>(EN14+ET14)/2</f>
        <v>8.1964285714285712</v>
      </c>
      <c r="EW14" s="86">
        <f>(SUM(EK14:EM14)+SUM(EQ14:ES14))/($E14*2)</f>
        <v>0.93571428571428572</v>
      </c>
      <c r="EX14" s="76">
        <v>3</v>
      </c>
      <c r="EY14" s="77">
        <v>2</v>
      </c>
      <c r="EZ14" s="77">
        <v>22</v>
      </c>
      <c r="FA14" s="79">
        <v>43</v>
      </c>
      <c r="FB14" s="87">
        <f>(EX14*0+EY14*5+EZ14*7.5+FA14*10)/$E14</f>
        <v>8.6428571428571423</v>
      </c>
      <c r="FC14" s="85">
        <f>SUM(EY14:FA14)/$E14</f>
        <v>0.95714285714285718</v>
      </c>
      <c r="FD14" s="76"/>
      <c r="FE14" s="77">
        <v>4</v>
      </c>
      <c r="FF14" s="77">
        <v>19</v>
      </c>
      <c r="FG14" s="79">
        <v>47</v>
      </c>
      <c r="FH14" s="87">
        <f>(FD14*0+FE14*5+FF14*7.5+FG14*10)/$E14</f>
        <v>9.0357142857142865</v>
      </c>
      <c r="FI14" s="85">
        <f>SUM(FE14:FG14)/$E14</f>
        <v>1</v>
      </c>
      <c r="FJ14" s="76">
        <v>5</v>
      </c>
      <c r="FK14" s="77">
        <v>10</v>
      </c>
      <c r="FL14" s="77">
        <v>15</v>
      </c>
      <c r="FM14" s="79">
        <v>40</v>
      </c>
      <c r="FN14" s="87">
        <f>(FJ14*0+FK14*5+FL14*7.5+FM14*10)/$E14</f>
        <v>8.0357142857142865</v>
      </c>
      <c r="FO14" s="85">
        <f>SUM(FK14:FM14)/$E14</f>
        <v>0.9285714285714286</v>
      </c>
      <c r="FP14" s="55">
        <f>(FB14+FH14+FN14)/3</f>
        <v>8.5714285714285712</v>
      </c>
      <c r="FQ14" s="86">
        <f>(SUM(FE14:FG14)+SUM(FK14:FM14)+SUM(EY14:FA14))/($E14*3)</f>
        <v>0.96190476190476193</v>
      </c>
    </row>
    <row r="15" spans="1:173" ht="16.5" customHeight="1">
      <c r="A15" s="113" t="s">
        <v>136</v>
      </c>
      <c r="B15" s="113"/>
      <c r="C15" s="113"/>
      <c r="D15" s="88">
        <f>SUM(D12:D14)</f>
        <v>1421</v>
      </c>
      <c r="E15" s="88">
        <f>SUM(E12:E14)</f>
        <v>260</v>
      </c>
      <c r="F15" s="81"/>
      <c r="G15" s="82"/>
      <c r="H15" s="82"/>
      <c r="I15" s="82"/>
      <c r="J15" s="82"/>
      <c r="K15" s="82"/>
      <c r="L15" s="83"/>
      <c r="M15" s="89"/>
      <c r="N15" s="82"/>
      <c r="O15" s="82"/>
      <c r="P15" s="82"/>
      <c r="Q15" s="82"/>
      <c r="R15" s="90">
        <f>AVERAGE(R12:R14)</f>
        <v>9.0857676518883412</v>
      </c>
      <c r="S15" s="81"/>
      <c r="T15" s="82"/>
      <c r="U15" s="82"/>
      <c r="V15" s="82"/>
      <c r="W15" s="82"/>
      <c r="X15" s="82"/>
      <c r="Y15" s="82"/>
      <c r="Z15" s="82"/>
      <c r="AA15" s="82"/>
      <c r="AB15" s="83"/>
      <c r="AC15" s="91"/>
      <c r="AD15" s="92"/>
      <c r="AE15" s="92"/>
      <c r="AF15" s="92"/>
      <c r="AG15" s="93"/>
      <c r="AH15" s="94">
        <f>AVERAGE(AH12:AH14)</f>
        <v>9.1828817733990142</v>
      </c>
      <c r="AI15" s="91"/>
      <c r="AJ15" s="92"/>
      <c r="AK15" s="92"/>
      <c r="AL15" s="93"/>
      <c r="AM15" s="95"/>
      <c r="AN15" s="92"/>
      <c r="AO15" s="92"/>
      <c r="AP15" s="92"/>
      <c r="AQ15" s="93"/>
      <c r="AR15" s="94">
        <f>AVERAGE(AR12:AR14)</f>
        <v>7.4718521421107624</v>
      </c>
      <c r="AS15" s="91"/>
      <c r="AT15" s="92"/>
      <c r="AU15" s="92"/>
      <c r="AV15" s="92"/>
      <c r="AW15" s="92"/>
      <c r="AX15" s="92"/>
      <c r="AY15" s="92"/>
      <c r="AZ15" s="92"/>
      <c r="BA15" s="92"/>
      <c r="BB15" s="94">
        <f>AVERAGE(BB12:BB14)</f>
        <v>6.6049939045628703</v>
      </c>
      <c r="BC15" s="96">
        <f>AVERAGE(BC12:BC14)</f>
        <v>8.0863738679902468</v>
      </c>
      <c r="BD15" s="91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3"/>
      <c r="BS15" s="96">
        <f>AVERAGE(BS12:BS14)</f>
        <v>6.9738860277653378</v>
      </c>
      <c r="BT15" s="91"/>
      <c r="BU15" s="92"/>
      <c r="BV15" s="92"/>
      <c r="BW15" s="92"/>
      <c r="BX15" s="92"/>
      <c r="BY15" s="92"/>
      <c r="BZ15" s="93"/>
      <c r="CA15" s="91"/>
      <c r="CB15" s="92"/>
      <c r="CC15" s="92"/>
      <c r="CD15" s="97"/>
      <c r="CE15" s="92"/>
      <c r="CF15" s="93"/>
      <c r="CG15" s="94">
        <f>AVERAGE(CG12:CG14)</f>
        <v>8.0542177937005519</v>
      </c>
      <c r="CH15" s="91"/>
      <c r="CI15" s="92"/>
      <c r="CJ15" s="92"/>
      <c r="CK15" s="93"/>
      <c r="CL15" s="36"/>
      <c r="CM15" s="92"/>
      <c r="CN15" s="92"/>
      <c r="CO15" s="97"/>
      <c r="CP15" s="93"/>
      <c r="CQ15" s="98">
        <f>AVERAGE(CQ12:CQ14)</f>
        <v>5.641355052992985</v>
      </c>
      <c r="CR15" s="91"/>
      <c r="CS15" s="92"/>
      <c r="CT15" s="92"/>
      <c r="CU15" s="93"/>
      <c r="CV15" s="91"/>
      <c r="CW15" s="92"/>
      <c r="CX15" s="92"/>
      <c r="CY15" s="92"/>
      <c r="CZ15" s="99"/>
      <c r="DA15" s="100">
        <f>AVERAGE(DA12:DA14)</f>
        <v>1.6923545802856148</v>
      </c>
      <c r="DB15" s="91"/>
      <c r="DC15" s="92"/>
      <c r="DD15" s="92"/>
      <c r="DE15" s="92"/>
      <c r="DF15" s="92"/>
      <c r="DG15" s="93"/>
      <c r="DH15" s="91"/>
      <c r="DI15" s="92"/>
      <c r="DJ15" s="92"/>
      <c r="DK15" s="92"/>
      <c r="DL15" s="93"/>
      <c r="DM15" s="100">
        <f>AVERAGE(DM12:DM14)</f>
        <v>6.9599339453649804</v>
      </c>
      <c r="DN15" s="91"/>
      <c r="DO15" s="93"/>
      <c r="DP15" s="91"/>
      <c r="DQ15" s="92"/>
      <c r="DR15" s="92"/>
      <c r="DS15" s="92"/>
      <c r="DT15" s="93"/>
      <c r="DU15" s="101">
        <f>AVERAGE(DU12:DU14)</f>
        <v>5.6469840025874509</v>
      </c>
      <c r="DV15" s="91"/>
      <c r="DW15" s="92"/>
      <c r="DX15" s="92"/>
      <c r="DY15" s="92"/>
      <c r="DZ15" s="92"/>
      <c r="EA15" s="92"/>
      <c r="EB15" s="93"/>
      <c r="EC15" s="91"/>
      <c r="ED15" s="92"/>
      <c r="EE15" s="92"/>
      <c r="EF15" s="92"/>
      <c r="EG15" s="93"/>
      <c r="EH15" s="100">
        <f>AVERAGE(EH12:EH14)</f>
        <v>4.4503184554908692</v>
      </c>
      <c r="EI15" s="96">
        <f>AVERAGE(EI12:EI14)</f>
        <v>5.6312928368839694</v>
      </c>
      <c r="EJ15" s="91"/>
      <c r="EK15" s="92"/>
      <c r="EL15" s="92"/>
      <c r="EM15" s="102"/>
      <c r="EN15" s="96">
        <f>AVERAGE(EN12:EN14)</f>
        <v>8.7797867840971282</v>
      </c>
      <c r="EO15" s="103">
        <f>AVERAGE(EO12:EO14)</f>
        <v>0.98472906403940896</v>
      </c>
      <c r="EP15" s="104"/>
      <c r="EQ15" s="92"/>
      <c r="ER15" s="92"/>
      <c r="ES15" s="102"/>
      <c r="ET15" s="96">
        <f>AVERAGE(ET12:ET14)</f>
        <v>8.8858225108225124</v>
      </c>
      <c r="EU15" s="105">
        <f>AVERAGE(EU12:EU14)</f>
        <v>0.96666666666666667</v>
      </c>
      <c r="EV15" s="96">
        <f>AVERAGE(EV12:EV14)</f>
        <v>8.8328046474598185</v>
      </c>
      <c r="EW15" s="106">
        <f>AVERAGE(EW12:EW14)</f>
        <v>0.97569786535303782</v>
      </c>
      <c r="EX15" s="104"/>
      <c r="EY15" s="92"/>
      <c r="EZ15" s="92"/>
      <c r="FA15" s="92"/>
      <c r="FB15" s="94">
        <f>AVERAGE(FB12:FB14)</f>
        <v>8.3873090511021537</v>
      </c>
      <c r="FC15" s="103">
        <f>AVERAGE(FC12:FC14)</f>
        <v>0.9569786535303777</v>
      </c>
      <c r="FD15" s="95"/>
      <c r="FE15" s="92"/>
      <c r="FF15" s="92"/>
      <c r="FG15" s="92"/>
      <c r="FH15" s="94">
        <f>AVERAGE(FH12:FH14)</f>
        <v>8.9660583669204357</v>
      </c>
      <c r="FI15" s="103">
        <f>AVERAGE(FI12:FI14)</f>
        <v>1</v>
      </c>
      <c r="FJ15" s="104"/>
      <c r="FK15" s="92"/>
      <c r="FL15" s="92"/>
      <c r="FM15" s="92"/>
      <c r="FN15" s="94">
        <f>AVERAGE(FN12:FN14)</f>
        <v>8.5935400806090456</v>
      </c>
      <c r="FO15" s="105">
        <f>AVERAGE(FO12:FO14)</f>
        <v>0.97044334975369451</v>
      </c>
      <c r="FP15" s="96">
        <f>AVERAGE(FP12:FP14)</f>
        <v>8.6489691662105468</v>
      </c>
      <c r="FQ15" s="103">
        <f>AVERAGE(FQ12:FQ14)</f>
        <v>0.97580733442802414</v>
      </c>
    </row>
  </sheetData>
  <mergeCells count="84">
    <mergeCell ref="A11:E11"/>
    <mergeCell ref="B12:C12"/>
    <mergeCell ref="B13:C13"/>
    <mergeCell ref="B14:C14"/>
    <mergeCell ref="A15:C15"/>
    <mergeCell ref="BD9:BM9"/>
    <mergeCell ref="BN9:BR9"/>
    <mergeCell ref="BT9:BZ9"/>
    <mergeCell ref="CA9:CF9"/>
    <mergeCell ref="CH9:CK9"/>
    <mergeCell ref="FJ8:FM8"/>
    <mergeCell ref="FN8:FN11"/>
    <mergeCell ref="FO8:FO11"/>
    <mergeCell ref="FP8:FP11"/>
    <mergeCell ref="FQ8:FQ11"/>
    <mergeCell ref="FJ9:FM9"/>
    <mergeCell ref="FB8:FB11"/>
    <mergeCell ref="FC8:FC11"/>
    <mergeCell ref="FD8:FG8"/>
    <mergeCell ref="FH8:FH11"/>
    <mergeCell ref="FI8:FI11"/>
    <mergeCell ref="FD9:FG9"/>
    <mergeCell ref="ET8:ET11"/>
    <mergeCell ref="EU8:EU11"/>
    <mergeCell ref="EV8:EV11"/>
    <mergeCell ref="EW8:EW11"/>
    <mergeCell ref="EX8:FA8"/>
    <mergeCell ref="EX9:FA9"/>
    <mergeCell ref="EI8:EI11"/>
    <mergeCell ref="EJ8:EM8"/>
    <mergeCell ref="EN8:EN11"/>
    <mergeCell ref="EO8:EO11"/>
    <mergeCell ref="EP8:ES8"/>
    <mergeCell ref="EJ9:EM9"/>
    <mergeCell ref="EP9:ES9"/>
    <mergeCell ref="DM8:DM11"/>
    <mergeCell ref="DN8:DT8"/>
    <mergeCell ref="DU8:DU11"/>
    <mergeCell ref="DV8:EG8"/>
    <mergeCell ref="EH8:EH11"/>
    <mergeCell ref="DN9:DO9"/>
    <mergeCell ref="DP9:DT9"/>
    <mergeCell ref="DV9:EB9"/>
    <mergeCell ref="EC9:EG9"/>
    <mergeCell ref="CH8:CP8"/>
    <mergeCell ref="CQ8:CQ11"/>
    <mergeCell ref="CR8:CZ8"/>
    <mergeCell ref="DA8:DA11"/>
    <mergeCell ref="DB8:DL8"/>
    <mergeCell ref="CL9:CP9"/>
    <mergeCell ref="CR9:CU9"/>
    <mergeCell ref="CV9:CZ9"/>
    <mergeCell ref="DB9:DG9"/>
    <mergeCell ref="DH9:DL9"/>
    <mergeCell ref="BD7:EI7"/>
    <mergeCell ref="EJ7:EW7"/>
    <mergeCell ref="EX7:FQ7"/>
    <mergeCell ref="F8:Q8"/>
    <mergeCell ref="R8:R11"/>
    <mergeCell ref="S8:AG8"/>
    <mergeCell ref="AH8:AH11"/>
    <mergeCell ref="AI8:AQ8"/>
    <mergeCell ref="AR8:AR11"/>
    <mergeCell ref="AS8:BA8"/>
    <mergeCell ref="BB8:BB11"/>
    <mergeCell ref="BC8:BC11"/>
    <mergeCell ref="BD8:BR8"/>
    <mergeCell ref="BS8:BS11"/>
    <mergeCell ref="BT8:CF8"/>
    <mergeCell ref="CG8:CG11"/>
    <mergeCell ref="A1:V6"/>
    <mergeCell ref="A7:A10"/>
    <mergeCell ref="B7:C10"/>
    <mergeCell ref="D7:D10"/>
    <mergeCell ref="E7:E10"/>
    <mergeCell ref="F7:BC7"/>
    <mergeCell ref="F9:L9"/>
    <mergeCell ref="M9:Q9"/>
    <mergeCell ref="S9:AB9"/>
    <mergeCell ref="AC9:AG9"/>
    <mergeCell ref="AI9:AL9"/>
    <mergeCell ref="AM9:AQ9"/>
    <mergeCell ref="AS9:AV9"/>
    <mergeCell ref="AW9:BA9"/>
  </mergeCells>
  <printOptions gridLines="1"/>
  <pageMargins left="0.359722222222222" right="0.17013888888888901" top="0.32986111111111099" bottom="0.2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</dc:creator>
  <cp:keywords/>
  <dc:description/>
  <cp:lastModifiedBy/>
  <cp:revision>1</cp:revision>
  <dcterms:created xsi:type="dcterms:W3CDTF">2017-05-17T06:38:24Z</dcterms:created>
  <dcterms:modified xsi:type="dcterms:W3CDTF">2019-08-07T12:20:03Z</dcterms:modified>
  <cp:category/>
  <cp:contentStatus/>
</cp:coreProperties>
</file>